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autoCompressPictures="0"/>
  <mc:AlternateContent xmlns:mc="http://schemas.openxmlformats.org/markup-compatibility/2006">
    <mc:Choice Requires="x15">
      <x15ac:absPath xmlns:x15ac="http://schemas.microsoft.com/office/spreadsheetml/2010/11/ac" url="Y:\Gebaeudemanagement\Gebäudereinigung - Hygienematerial Schulen\Ausschreibung 2026\Ausschreibung Unterhaltsreinigung\"/>
    </mc:Choice>
  </mc:AlternateContent>
  <xr:revisionPtr revIDLastSave="0" documentId="13_ncr:1_{1A9C4959-6273-4550-B77B-571515D2D50F}" xr6:coauthVersionLast="47" xr6:coauthVersionMax="47" xr10:uidLastSave="{00000000-0000-0000-0000-000000000000}"/>
  <bookViews>
    <workbookView xWindow="38280" yWindow="-120" windowWidth="38640" windowHeight="21120" tabRatio="719" activeTab="6" xr2:uid="{00000000-000D-0000-FFFF-FFFF00000000}"/>
  </bookViews>
  <sheets>
    <sheet name="Anleitung" sheetId="1" r:id="rId1"/>
    <sheet name="Reinigungsturnus" sheetId="2" r:id="rId2"/>
    <sheet name="LV Schulen und Turnhallen" sheetId="17" r:id="rId3"/>
    <sheet name="LV - Grundreinigung" sheetId="16" r:id="rId4"/>
    <sheet name="SVS UR" sheetId="9" r:id="rId5"/>
    <sheet name="SVS GR" sheetId="10" r:id="rId6"/>
    <sheet name="Unterhalts- und Grundreinigung" sheetId="6" r:id="rId7"/>
    <sheet name="Preisblatt" sheetId="7" r:id="rId8"/>
  </sheets>
  <definedNames>
    <definedName name="_xlnm._FilterDatabase" localSheetId="6" hidden="1">'Unterhalts- und Grundreinigung'!$F$1:$F$169</definedName>
    <definedName name="_xlnm.Print_Area" localSheetId="5">'SVS GR'!$A$1:$H$64</definedName>
    <definedName name="_xlnm.Print_Area" localSheetId="4">'SVS UR'!$A$1:$H$64</definedName>
    <definedName name="_xlnm.Print_Titles" localSheetId="3">'LV - Grundreinigung'!$1:$5</definedName>
    <definedName name="_xlnm.Print_Titles" localSheetId="2">'LV Schulen und Turnhallen'!$7:$7</definedName>
    <definedName name="_xlnm.Print_Titles" localSheetId="4">'SVS UR'!$9:$9</definedName>
    <definedName name="_xlnm.Print_Titles" localSheetId="6">'Unterhalts- und Grundreinigung'!$1:$8</definedName>
    <definedName name="RT">Reinigungsturnus!$A$5:$A$20</definedName>
    <definedName name="Z_9F022A53_C572_B444_AEA2_F72CEF04B0CA_.wvu.Cols" localSheetId="6" hidden="1">'Unterhalts- und Grundreinigung'!$A:$A</definedName>
    <definedName name="Z_9F022A53_C572_B444_AEA2_F72CEF04B0CA_.wvu.FilterData" localSheetId="6" hidden="1">'Unterhalts- und Grundreinigung'!$A$8:$T$103</definedName>
    <definedName name="Z_9F022A53_C572_B444_AEA2_F72CEF04B0CA_.wvu.PrintArea" localSheetId="5" hidden="1">'SVS GR'!$A$1:$H$64</definedName>
    <definedName name="Z_9F022A53_C572_B444_AEA2_F72CEF04B0CA_.wvu.PrintArea" localSheetId="4" hidden="1">'SVS UR'!$A$1:$H$64</definedName>
    <definedName name="Z_9F022A53_C572_B444_AEA2_F72CEF04B0CA_.wvu.PrintTitles" localSheetId="4" hidden="1">'SVS UR'!$9:$9</definedName>
    <definedName name="Z_9F022A53_C572_B444_AEA2_F72CEF04B0CA_.wvu.PrintTitles" localSheetId="6" hidden="1">'Unterhalts- und Grundreinigung'!$1:$8</definedName>
    <definedName name="Z_9F022A53_C572_B444_AEA2_F72CEF04B0CA_.wvu.Rows" localSheetId="7" hidden="1">Preisblatt!$18:$19</definedName>
  </definedNames>
  <calcPr calcId="191029" concurrentCalc="0"/>
  <customWorkbookViews>
    <customWorkbookView name="Stefan Spaniol - Persönliche Ansicht" guid="{9F022A53-C572-B444-AEA2-F72CEF04B0CA}" mergeInterval="0" personalView="1" yWindow="26" windowWidth="1920" windowHeight="1031" tabRatio="719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27" i="6" l="1"/>
  <c r="H48" i="10"/>
  <c r="E48" i="10"/>
  <c r="G46" i="10"/>
  <c r="D46" i="10"/>
  <c r="H45" i="10"/>
  <c r="E45" i="10"/>
  <c r="H44" i="10"/>
  <c r="E44" i="10"/>
  <c r="H43" i="10"/>
  <c r="E43" i="10"/>
  <c r="H42" i="10"/>
  <c r="H46" i="10"/>
  <c r="E42" i="10"/>
  <c r="E46" i="10"/>
  <c r="H40" i="10"/>
  <c r="G40" i="10"/>
  <c r="E40" i="10"/>
  <c r="D40" i="10"/>
  <c r="H39" i="10"/>
  <c r="E39" i="10"/>
  <c r="H38" i="10"/>
  <c r="E38" i="10"/>
  <c r="H37" i="10"/>
  <c r="E37" i="10"/>
  <c r="H36" i="10"/>
  <c r="E36" i="10"/>
  <c r="H35" i="10"/>
  <c r="E35" i="10"/>
  <c r="G33" i="10"/>
  <c r="D33" i="10"/>
  <c r="H32" i="10"/>
  <c r="H33" i="10"/>
  <c r="E32" i="10"/>
  <c r="E33" i="10"/>
  <c r="H31" i="10"/>
  <c r="E31" i="10"/>
  <c r="H30" i="10"/>
  <c r="E30" i="10"/>
  <c r="H29" i="10"/>
  <c r="E29" i="10"/>
  <c r="H28" i="10"/>
  <c r="E28" i="10"/>
  <c r="G25" i="10"/>
  <c r="G26" i="10"/>
  <c r="G47" i="10"/>
  <c r="G49" i="10"/>
  <c r="G51" i="10"/>
  <c r="D25" i="10"/>
  <c r="D26" i="10"/>
  <c r="D47" i="10"/>
  <c r="D49" i="10"/>
  <c r="D51" i="10"/>
  <c r="H24" i="10"/>
  <c r="E24" i="10"/>
  <c r="H23" i="10"/>
  <c r="E23" i="10"/>
  <c r="H22" i="10"/>
  <c r="E22" i="10"/>
  <c r="H21" i="10"/>
  <c r="E21" i="10"/>
  <c r="H20" i="10"/>
  <c r="E20" i="10"/>
  <c r="G18" i="10"/>
  <c r="D18" i="10"/>
  <c r="H17" i="10"/>
  <c r="H18" i="10"/>
  <c r="E17" i="10"/>
  <c r="E18" i="10"/>
  <c r="E16" i="10"/>
  <c r="E15" i="10"/>
  <c r="H14" i="10"/>
  <c r="E14" i="10"/>
  <c r="H13" i="10"/>
  <c r="E13" i="10"/>
  <c r="H48" i="9"/>
  <c r="E48" i="9"/>
  <c r="H46" i="9"/>
  <c r="G46" i="9"/>
  <c r="D46" i="9"/>
  <c r="H45" i="9"/>
  <c r="E45" i="9"/>
  <c r="H44" i="9"/>
  <c r="E44" i="9"/>
  <c r="H43" i="9"/>
  <c r="E43" i="9"/>
  <c r="H42" i="9"/>
  <c r="E42" i="9"/>
  <c r="E46" i="9"/>
  <c r="G40" i="9"/>
  <c r="E40" i="9"/>
  <c r="D40" i="9"/>
  <c r="H39" i="9"/>
  <c r="H40" i="9"/>
  <c r="E39" i="9"/>
  <c r="H38" i="9"/>
  <c r="E38" i="9"/>
  <c r="H37" i="9"/>
  <c r="E37" i="9"/>
  <c r="H36" i="9"/>
  <c r="E36" i="9"/>
  <c r="H35" i="9"/>
  <c r="E35" i="9"/>
  <c r="G33" i="9"/>
  <c r="D33" i="9"/>
  <c r="H32" i="9"/>
  <c r="E32" i="9"/>
  <c r="E33" i="9"/>
  <c r="H31" i="9"/>
  <c r="H33" i="9"/>
  <c r="E31" i="9"/>
  <c r="H30" i="9"/>
  <c r="E30" i="9"/>
  <c r="H29" i="9"/>
  <c r="E29" i="9"/>
  <c r="H28" i="9"/>
  <c r="E28" i="9"/>
  <c r="G25" i="9"/>
  <c r="H25" i="9"/>
  <c r="D25" i="9"/>
  <c r="E25" i="9"/>
  <c r="E26" i="9"/>
  <c r="H24" i="9"/>
  <c r="E24" i="9"/>
  <c r="H23" i="9"/>
  <c r="E23" i="9"/>
  <c r="H22" i="9"/>
  <c r="E22" i="9"/>
  <c r="H21" i="9"/>
  <c r="E21" i="9"/>
  <c r="H20" i="9"/>
  <c r="H26" i="9"/>
  <c r="E20" i="9"/>
  <c r="G18" i="9"/>
  <c r="D18" i="9"/>
  <c r="H17" i="9"/>
  <c r="H18" i="9"/>
  <c r="E17" i="9"/>
  <c r="E16" i="9"/>
  <c r="E18" i="9"/>
  <c r="E15" i="9"/>
  <c r="H14" i="9"/>
  <c r="E14" i="9"/>
  <c r="H13" i="9"/>
  <c r="E13" i="9"/>
  <c r="H26" i="10"/>
  <c r="H47" i="10"/>
  <c r="H49" i="10"/>
  <c r="H51" i="10"/>
  <c r="G53" i="10"/>
  <c r="E25" i="10"/>
  <c r="E26" i="10"/>
  <c r="E47" i="10"/>
  <c r="E49" i="10"/>
  <c r="E51" i="10"/>
  <c r="D53" i="10"/>
  <c r="H25" i="10"/>
  <c r="E47" i="9"/>
  <c r="E49" i="9"/>
  <c r="E51" i="9"/>
  <c r="D53" i="9"/>
  <c r="H47" i="9"/>
  <c r="H49" i="9"/>
  <c r="H51" i="9"/>
  <c r="G53" i="9"/>
  <c r="D26" i="9"/>
  <c r="D47" i="9"/>
  <c r="D49" i="9"/>
  <c r="D51" i="9"/>
  <c r="G26" i="9"/>
  <c r="G47" i="9"/>
  <c r="G49" i="9"/>
  <c r="G51" i="9"/>
  <c r="J10" i="6"/>
  <c r="J11" i="6"/>
  <c r="J12" i="6"/>
  <c r="J13" i="6"/>
  <c r="J14" i="6"/>
  <c r="J15" i="6"/>
  <c r="J16" i="6"/>
  <c r="J18" i="6"/>
  <c r="J19" i="6"/>
  <c r="J20" i="6"/>
  <c r="J21" i="6"/>
  <c r="J22" i="6"/>
  <c r="J23" i="6"/>
  <c r="J24" i="6"/>
  <c r="J25" i="6"/>
  <c r="J26" i="6"/>
  <c r="J28" i="6"/>
  <c r="J29" i="6"/>
  <c r="J30" i="6"/>
  <c r="J31" i="6"/>
  <c r="J33" i="6"/>
  <c r="J34" i="6"/>
  <c r="J35" i="6"/>
  <c r="J36" i="6"/>
  <c r="J37" i="6"/>
  <c r="J38" i="6"/>
  <c r="J39" i="6"/>
  <c r="J40" i="6"/>
  <c r="J41" i="6"/>
  <c r="J42" i="6"/>
  <c r="J43" i="6"/>
  <c r="J44" i="6"/>
  <c r="J45" i="6"/>
  <c r="J46" i="6"/>
  <c r="J47" i="6"/>
  <c r="J48" i="6"/>
  <c r="J49" i="6"/>
  <c r="J50" i="6"/>
  <c r="J51" i="6"/>
  <c r="J52" i="6"/>
  <c r="J53" i="6"/>
  <c r="J54" i="6"/>
  <c r="J55" i="6"/>
  <c r="J56" i="6"/>
  <c r="J57" i="6"/>
  <c r="J58" i="6"/>
  <c r="J59" i="6"/>
  <c r="J60" i="6"/>
  <c r="J61" i="6"/>
  <c r="J62" i="6"/>
  <c r="J63" i="6"/>
  <c r="J64" i="6"/>
  <c r="J65" i="6"/>
  <c r="J66" i="6"/>
  <c r="J67" i="6"/>
  <c r="J68" i="6"/>
  <c r="J69" i="6"/>
  <c r="J70" i="6"/>
  <c r="J71" i="6"/>
  <c r="J72" i="6"/>
  <c r="J73" i="6"/>
  <c r="J74" i="6"/>
  <c r="J75" i="6"/>
  <c r="J76" i="6"/>
  <c r="J77" i="6"/>
  <c r="J78" i="6"/>
  <c r="J79" i="6"/>
  <c r="J80" i="6"/>
  <c r="J81" i="6"/>
  <c r="J82" i="6"/>
  <c r="J83" i="6"/>
  <c r="J84" i="6"/>
  <c r="J85" i="6"/>
  <c r="J86" i="6"/>
  <c r="J87" i="6"/>
  <c r="J88" i="6"/>
  <c r="J89" i="6"/>
  <c r="J90" i="6"/>
  <c r="J91" i="6"/>
  <c r="J92" i="6"/>
  <c r="J93" i="6"/>
  <c r="J94" i="6"/>
  <c r="J95" i="6"/>
  <c r="J96" i="6"/>
  <c r="J97" i="6"/>
  <c r="J98" i="6"/>
  <c r="J99" i="6"/>
  <c r="J100" i="6"/>
  <c r="J101" i="6"/>
  <c r="J102" i="6"/>
  <c r="J103" i="6"/>
  <c r="J104" i="6"/>
  <c r="J105" i="6"/>
  <c r="J106" i="6"/>
  <c r="J107" i="6"/>
  <c r="J108" i="6"/>
  <c r="J109" i="6"/>
  <c r="J110" i="6"/>
  <c r="J111" i="6"/>
  <c r="J112" i="6"/>
  <c r="J113" i="6"/>
  <c r="J114" i="6"/>
  <c r="J115" i="6"/>
  <c r="J116" i="6"/>
  <c r="J117" i="6"/>
  <c r="J118" i="6"/>
  <c r="J119" i="6"/>
  <c r="J120" i="6"/>
  <c r="J121" i="6"/>
  <c r="J122" i="6"/>
  <c r="J123" i="6"/>
  <c r="J124" i="6"/>
  <c r="J125" i="6"/>
  <c r="J126" i="6"/>
  <c r="J127" i="6"/>
  <c r="J128" i="6"/>
  <c r="J129" i="6"/>
  <c r="J130" i="6"/>
  <c r="J131" i="6"/>
  <c r="J132" i="6"/>
  <c r="J133" i="6"/>
  <c r="J134" i="6"/>
  <c r="J135" i="6"/>
  <c r="J137" i="6"/>
  <c r="J138" i="6"/>
  <c r="J139" i="6"/>
  <c r="J140" i="6"/>
  <c r="J141" i="6"/>
  <c r="J142" i="6"/>
  <c r="J143" i="6"/>
  <c r="J144" i="6"/>
  <c r="J145" i="6"/>
  <c r="J146" i="6"/>
  <c r="J147" i="6"/>
  <c r="J148" i="6"/>
  <c r="J149" i="6"/>
  <c r="J150" i="6"/>
  <c r="J151" i="6"/>
  <c r="J153" i="6"/>
  <c r="J154" i="6"/>
  <c r="J155" i="6"/>
  <c r="J156" i="6"/>
  <c r="J157" i="6"/>
  <c r="J158" i="6"/>
  <c r="J159" i="6"/>
  <c r="J160" i="6"/>
  <c r="J161" i="6"/>
  <c r="J162" i="6"/>
  <c r="J163" i="6"/>
  <c r="J164" i="6"/>
  <c r="J165" i="6"/>
  <c r="J166" i="6"/>
  <c r="J167" i="6"/>
  <c r="J9" i="6"/>
  <c r="A9" i="6"/>
  <c r="L169" i="6"/>
  <c r="B11" i="7"/>
  <c r="C11" i="7"/>
  <c r="Q169" i="6"/>
  <c r="C12" i="7"/>
  <c r="M169" i="6"/>
  <c r="N169" i="6"/>
  <c r="D11" i="7"/>
  <c r="R169" i="6"/>
  <c r="D12" i="7"/>
  <c r="E11" i="7"/>
  <c r="E13" i="7"/>
  <c r="D13" i="7"/>
  <c r="D14" i="7"/>
  <c r="D15" i="7"/>
  <c r="E14" i="7"/>
  <c r="E15" i="7"/>
</calcChain>
</file>

<file path=xl/sharedStrings.xml><?xml version="1.0" encoding="utf-8"?>
<sst xmlns="http://schemas.openxmlformats.org/spreadsheetml/2006/main" count="1753" uniqueCount="634">
  <si>
    <t>Objekt:</t>
  </si>
  <si>
    <t>PLZ, Ort</t>
  </si>
  <si>
    <t>Strasse</t>
  </si>
  <si>
    <t>Ansprechpartner:</t>
  </si>
  <si>
    <t>Lfd Nr.</t>
  </si>
  <si>
    <t>Etage</t>
  </si>
  <si>
    <t>Reinigungs- gruppe</t>
  </si>
  <si>
    <t>Fläche</t>
  </si>
  <si>
    <t>Preis jhrl.</t>
  </si>
  <si>
    <t>Preis mtl.</t>
  </si>
  <si>
    <t>2w</t>
  </si>
  <si>
    <t>3w</t>
  </si>
  <si>
    <t>2,5w</t>
  </si>
  <si>
    <t>5w</t>
  </si>
  <si>
    <t>1w</t>
  </si>
  <si>
    <t>7w</t>
  </si>
  <si>
    <t>6w</t>
  </si>
  <si>
    <t>Bedeutung</t>
  </si>
  <si>
    <t>Jahres- reinigungstage</t>
  </si>
  <si>
    <t>1 x wöchentlich</t>
  </si>
  <si>
    <t>1M</t>
  </si>
  <si>
    <t>1 x monatlich</t>
  </si>
  <si>
    <t>2 x wöchentlich</t>
  </si>
  <si>
    <t>2M</t>
  </si>
  <si>
    <t>2 x monatlich</t>
  </si>
  <si>
    <t>1J</t>
  </si>
  <si>
    <t>1 x jährlich</t>
  </si>
  <si>
    <t>3 x wöchentlich</t>
  </si>
  <si>
    <t>2J</t>
  </si>
  <si>
    <t>2 x jährlich (halbjährlich)</t>
  </si>
  <si>
    <t>4w</t>
  </si>
  <si>
    <t>4 x wöchentlich</t>
  </si>
  <si>
    <t>3J</t>
  </si>
  <si>
    <t>3 x jährlich</t>
  </si>
  <si>
    <t>5 x wöchentlich Mo - Fr</t>
  </si>
  <si>
    <t>4J</t>
  </si>
  <si>
    <t>4 x jährlich (vierteljährlich)</t>
  </si>
  <si>
    <t xml:space="preserve">6 x wöchentlich Mo - Sa </t>
  </si>
  <si>
    <t>6J</t>
  </si>
  <si>
    <t>6 x jährlich</t>
  </si>
  <si>
    <t>7 x wöchentlich Mo - So</t>
  </si>
  <si>
    <t>B</t>
  </si>
  <si>
    <t>bei Bedarf</t>
  </si>
  <si>
    <t>anbietender Dienstleister :</t>
  </si>
  <si>
    <t>Kalkulation der Stundenverrechnungssätze Unterhaltsreinigung</t>
  </si>
  <si>
    <t>Lohngruppe:</t>
  </si>
  <si>
    <t>Bundesland:</t>
  </si>
  <si>
    <t>in %</t>
  </si>
  <si>
    <t>in EUR</t>
  </si>
  <si>
    <t>A.</t>
  </si>
  <si>
    <t>Lohngebundene Kosten</t>
  </si>
  <si>
    <t>A.1.</t>
  </si>
  <si>
    <t>Lohnnebenkosten</t>
  </si>
  <si>
    <t>A.1.1.</t>
  </si>
  <si>
    <t>Rentenversicherung</t>
  </si>
  <si>
    <t>A.1.2.</t>
  </si>
  <si>
    <t>Krankenversicherung</t>
  </si>
  <si>
    <t>A.1.3.</t>
  </si>
  <si>
    <t>Arbeitslosenversicherung</t>
  </si>
  <si>
    <t>A.1.4.</t>
  </si>
  <si>
    <t>Pflegeversicherung</t>
  </si>
  <si>
    <t>Summe A.1. Lohnnebenkosten ( AG-Anteil )</t>
  </si>
  <si>
    <t>A.2.</t>
  </si>
  <si>
    <t>Lohnfolgekosten</t>
  </si>
  <si>
    <t>A.2.1.</t>
  </si>
  <si>
    <t>Urlaub</t>
  </si>
  <si>
    <t>A.2.2.</t>
  </si>
  <si>
    <t>Gesetzliche Feiertage</t>
  </si>
  <si>
    <t>A.2.3.</t>
  </si>
  <si>
    <t>Lohnfortzahlung im Krankheitsfall</t>
  </si>
  <si>
    <t>A.2.4.</t>
  </si>
  <si>
    <t>Arbeitsfreistellung</t>
  </si>
  <si>
    <t>A.2.6.</t>
  </si>
  <si>
    <t>Urlaubsgeld zusätzlich</t>
  </si>
  <si>
    <t>A.2.7.</t>
  </si>
  <si>
    <t>Sozialversicherungsanteil</t>
  </si>
  <si>
    <t>Summe A.2. Lohnfolgekosten</t>
  </si>
  <si>
    <t>A.3.</t>
  </si>
  <si>
    <t>Lohngebundene Zusatzkosten</t>
  </si>
  <si>
    <t>A.3.1.</t>
  </si>
  <si>
    <t>Unfallversicherung gesetzlich</t>
  </si>
  <si>
    <t>A.3.2.</t>
  </si>
  <si>
    <t>Haftpflichtversicherung</t>
  </si>
  <si>
    <t>A.3.3.</t>
  </si>
  <si>
    <t>Schwerbehindertenabgabe</t>
  </si>
  <si>
    <t>A.3.4.</t>
  </si>
  <si>
    <t>Beiträge zur Berufsorganisation</t>
  </si>
  <si>
    <t>Summe A.3. Lohngebundene Zusatzkosten</t>
  </si>
  <si>
    <t>B.</t>
  </si>
  <si>
    <t>Unternehmensbezogene Kosten</t>
  </si>
  <si>
    <t>B.1.</t>
  </si>
  <si>
    <t>Löhne/ Gehälter kaufm. Beschäftigte inkl. Lohnfolgekst.</t>
  </si>
  <si>
    <t>B.2.</t>
  </si>
  <si>
    <t>Löhne/ Gehälter techn. Beschäftigte inkl. Lohnfolgekst.</t>
  </si>
  <si>
    <t>B.3.</t>
  </si>
  <si>
    <t>Gewerbesteuer</t>
  </si>
  <si>
    <t>B.4.</t>
  </si>
  <si>
    <t>Fuhrparkkosten</t>
  </si>
  <si>
    <t>B.5.</t>
  </si>
  <si>
    <t>Verwaltungskosten</t>
  </si>
  <si>
    <t>Summe B Unternehmensbezogene Kosten</t>
  </si>
  <si>
    <t>C.</t>
  </si>
  <si>
    <t>Auftragsbezogene Kosten</t>
  </si>
  <si>
    <t>C.1.</t>
  </si>
  <si>
    <t>Löhne für Objektleiter und Vorarbeiter</t>
  </si>
  <si>
    <t>C.2.</t>
  </si>
  <si>
    <t>Materialkosten Reinigungs-/ Verbrauchsmaterial</t>
  </si>
  <si>
    <t>C.3.</t>
  </si>
  <si>
    <t>AFA und Betriebskosten Maschinen und Geräte</t>
  </si>
  <si>
    <t>C.4.</t>
  </si>
  <si>
    <t>Fertigungshilfskosten</t>
  </si>
  <si>
    <t>Summe C Auftragsbezogene Kosten</t>
  </si>
  <si>
    <t>D.</t>
  </si>
  <si>
    <t>Selbstkosten (Summe A. bis C.)</t>
  </si>
  <si>
    <t>E.</t>
  </si>
  <si>
    <t xml:space="preserve"> Risiko- und Gewinnaufschlag</t>
  </si>
  <si>
    <t>F.</t>
  </si>
  <si>
    <t>Gesamtzuschlag auf den Tariflohn</t>
  </si>
  <si>
    <t>Stundenverrechnungssatz an Werktagen</t>
  </si>
  <si>
    <t>Lohnkostenanteil am Preis</t>
  </si>
  <si>
    <t>Stundenverrechnungssatz für Nachtarbeit</t>
  </si>
  <si>
    <t>Stundenverrechnungssatz an S.u.F.tagen</t>
  </si>
  <si>
    <t>Std. mtl.</t>
  </si>
  <si>
    <t>Gesamtkosten netto</t>
  </si>
  <si>
    <t>Gesamtkosten brutto</t>
  </si>
  <si>
    <t>Kostengesamtübersicht Gebäude</t>
  </si>
  <si>
    <t>Gebäude</t>
  </si>
  <si>
    <t>Angaben des Anbieters</t>
  </si>
  <si>
    <t>Firma:</t>
  </si>
  <si>
    <t>Straße:</t>
  </si>
  <si>
    <t>PLZ / Ort:</t>
  </si>
  <si>
    <t>Tel-Nr:</t>
  </si>
  <si>
    <t>Fax-Nr:</t>
  </si>
  <si>
    <t>e-mail:</t>
  </si>
  <si>
    <t>Pos.</t>
  </si>
  <si>
    <t>Blatt</t>
  </si>
  <si>
    <t>Eingaben</t>
  </si>
  <si>
    <t>1.</t>
  </si>
  <si>
    <t>2.</t>
  </si>
  <si>
    <t>3.</t>
  </si>
  <si>
    <t>5.</t>
  </si>
  <si>
    <t>zur Ermittlung der Stundenverrechnungssätze</t>
  </si>
  <si>
    <t>SVS UR</t>
  </si>
  <si>
    <t>Reinigung</t>
  </si>
  <si>
    <t>Unterhalts-</t>
  </si>
  <si>
    <t>Turnus Boden- reinigung</t>
  </si>
  <si>
    <t>hineinkopieren ( Inhalte einfügen - Werte )</t>
  </si>
  <si>
    <t>Ausschlusskriterien:</t>
  </si>
  <si>
    <t>Wird der Schreibschutz aufgehoben oder Änderungen an</t>
  </si>
  <si>
    <t xml:space="preserve">Formeln oder Formaten vorgenommen, wird das Angebot </t>
  </si>
  <si>
    <t xml:space="preserve">nicht gewertet und führt zwingend zum Ausschluss aus </t>
  </si>
  <si>
    <t>der Ausschreibung!</t>
  </si>
  <si>
    <t xml:space="preserve">um die Vergleichbarkeit der Angebote zu gewährleisten </t>
  </si>
  <si>
    <t>Rundungen zugrunde gelegt werden!</t>
  </si>
  <si>
    <t>dürfen in der Kalkulation den Berechnungen keine</t>
  </si>
  <si>
    <t>Stundenverrechnungs- sätze für Regiearbeiten</t>
  </si>
  <si>
    <t>SVS Regie Unterhaltsreinigung</t>
  </si>
  <si>
    <t>Allgemeines:</t>
  </si>
  <si>
    <t>Reinigungsturnus</t>
  </si>
  <si>
    <t>A.1.5.</t>
  </si>
  <si>
    <t>sozialversicherungspflichtig</t>
  </si>
  <si>
    <t>Geringverdiener</t>
  </si>
  <si>
    <t>Tariflohn</t>
  </si>
  <si>
    <t>Mutterschaftsaufwendungen U2</t>
  </si>
  <si>
    <t>A.3.5.</t>
  </si>
  <si>
    <t>Insolvenzgeldumlage</t>
  </si>
  <si>
    <t>SVS</t>
  </si>
  <si>
    <t>Personalaufteilung SV - GV</t>
  </si>
  <si>
    <t>Stundenverrechnungssatz an S. u. F.tagen</t>
  </si>
  <si>
    <t>Unterhaltsreinigung</t>
  </si>
  <si>
    <t>Monats- reinigungs- stunden</t>
  </si>
  <si>
    <t>Preis jährl.</t>
  </si>
  <si>
    <t>Fläche monatlich</t>
  </si>
  <si>
    <t>qm Leistung pro Stunde GR</t>
  </si>
  <si>
    <t>Stunden pro Rgn.</t>
  </si>
  <si>
    <t>Grundreinigung</t>
  </si>
  <si>
    <t>SVS Regie Grundreinigung</t>
  </si>
  <si>
    <t>Std. jährlich</t>
  </si>
  <si>
    <t>Kalkulation der Stundenverrechnungssätze Grundreinigung</t>
  </si>
  <si>
    <t>durchschn.qm Leistung pro Stunde UHR</t>
  </si>
  <si>
    <t>Bodenbelag</t>
  </si>
  <si>
    <t xml:space="preserve">P r e i s b l a t t </t>
  </si>
  <si>
    <t xml:space="preserve">Preisblatt </t>
  </si>
  <si>
    <t>4.</t>
  </si>
  <si>
    <t>bitte die gelb hinterlegten Zellen  ausfüllen.</t>
  </si>
  <si>
    <t>bitte in die gelb hinterlegten Zellen Ihre Kalkulationswerte</t>
  </si>
  <si>
    <t>jeden zweiten Tag Mo - Fr     (5 x in zwei Wochen)</t>
  </si>
  <si>
    <t>Turnusangabe</t>
  </si>
  <si>
    <t>Reinigungsart</t>
  </si>
  <si>
    <t>Die Personalaufteilung muss 100% ergeben!</t>
  </si>
  <si>
    <t>Die Personalaufteilung muss 100% ergeben</t>
  </si>
  <si>
    <t>EG</t>
  </si>
  <si>
    <t>Raumnummer</t>
  </si>
  <si>
    <t>Summe</t>
  </si>
  <si>
    <t>Raumbezeichnung</t>
  </si>
  <si>
    <t>SVS GR</t>
  </si>
  <si>
    <t>Linoleum</t>
  </si>
  <si>
    <t>Spinnweben entfernen</t>
  </si>
  <si>
    <t>Burghausen</t>
  </si>
  <si>
    <t>Fliesen</t>
  </si>
  <si>
    <t>PVC</t>
  </si>
  <si>
    <t>1.OG</t>
  </si>
  <si>
    <t>Turnhalle</t>
  </si>
  <si>
    <t>2.OG</t>
  </si>
  <si>
    <t>Franz Xaver Gruber Schule</t>
  </si>
  <si>
    <t>Klinker</t>
  </si>
  <si>
    <t>3.OG</t>
  </si>
  <si>
    <t>Leistungsverzeichnis / Arbeiten und Turnus für die Unterhaltsreinigung für Schulen, Turnhallen und Schwimmbad</t>
  </si>
  <si>
    <t>Leistungsarten</t>
  </si>
  <si>
    <t>Reinigungsgruppen</t>
  </si>
  <si>
    <t>A</t>
  </si>
  <si>
    <t>C</t>
  </si>
  <si>
    <t>D</t>
  </si>
  <si>
    <t>E</t>
  </si>
  <si>
    <t>F</t>
  </si>
  <si>
    <t>G</t>
  </si>
  <si>
    <t>H</t>
  </si>
  <si>
    <t>I</t>
  </si>
  <si>
    <t xml:space="preserve">J </t>
  </si>
  <si>
    <t>K</t>
  </si>
  <si>
    <t>L</t>
  </si>
  <si>
    <t>M</t>
  </si>
  <si>
    <t>Klassenräume</t>
  </si>
  <si>
    <t>Fachräume</t>
  </si>
  <si>
    <t>Sanitärbereiche</t>
  </si>
  <si>
    <t>Verwaltung/ Büroräume und Lehrerzimmer</t>
  </si>
  <si>
    <t>Lehrmittel, Funktion, Kopieren, Vorbereitung</t>
  </si>
  <si>
    <t xml:space="preserve">Schüleraufenthalt, Pausenzonen </t>
  </si>
  <si>
    <t>Aulen inkl. Bühnen und Gardrobenbereich</t>
  </si>
  <si>
    <t>Sozialräume, Teeküche, Sanitäter</t>
  </si>
  <si>
    <t>Lehrküche, Speiseräume</t>
  </si>
  <si>
    <t>Lagerräume / Lehrmittel</t>
  </si>
  <si>
    <t>Obenarbeiten</t>
  </si>
  <si>
    <t>Papierkörbe und Abfallbehälter entleeren und Inhalt entsprechend den Vorschriften entsorgen</t>
  </si>
  <si>
    <t>s.K.</t>
  </si>
  <si>
    <t>Papierkörbe und Abfallbehälter mit Müllbeutel bestücken</t>
  </si>
  <si>
    <t>Papierkörbe und Abfallbehälter: entfernen haftender und nichthaftender Verschmutzungen</t>
  </si>
  <si>
    <t xml:space="preserve">1M </t>
  </si>
  <si>
    <t>Tische  (wenn freigeräumt)Schülertische feucht reinigen, (Schüler stuhlen auf!)</t>
  </si>
  <si>
    <t/>
  </si>
  <si>
    <t>Tafel, Kreide- /Schwammablage feucht reinigen</t>
  </si>
  <si>
    <t>Entfernen von Griffspuren an Türen (auch Glastüren und Vitrinen), Schränken und Lichtschaltern</t>
  </si>
  <si>
    <t>Schwarze Trittstellen an den Türen entfernen</t>
  </si>
  <si>
    <t>J3</t>
  </si>
  <si>
    <t>Türen und Türrahmen feucht reinigen</t>
  </si>
  <si>
    <t xml:space="preserve">Wände, Boden im  Aufzug und Bedienelement Aufzug mit geeigneten Mitteln reinigen  </t>
  </si>
  <si>
    <t>Schränke außenseitig und oben feucht reinigen</t>
  </si>
  <si>
    <t>J1</t>
  </si>
  <si>
    <t>horiz.  Flächen bis 1,60m (wenn freigeräumt) feucht reinigen</t>
  </si>
  <si>
    <t>horiz.  Flächen über 1,60m (wenn freigeräumt) feucht reinigen</t>
  </si>
  <si>
    <t>Fensterbänke (wenn freigeräumt) feucht reinigen</t>
  </si>
  <si>
    <t>Handläufe und Geländer feucht reinigen</t>
  </si>
  <si>
    <t>Heizkörper und Rohrleitungen feucht reinigen</t>
  </si>
  <si>
    <t>Wasch- bzw. Ausgussbecken, Duschen, Armaturen und Kachelschild vollflächig desinfizierend reinigen, Kalkansätze entfernen</t>
  </si>
  <si>
    <t>Handtuch- und Seifenspender außen feucht reinigen</t>
  </si>
  <si>
    <t>WC-Papier, Handtuch- und Seifenspender bestücken</t>
  </si>
  <si>
    <t>Spiegel und Ablagen nass reinigen und nachtrocknen</t>
  </si>
  <si>
    <t>Urinale, WC-Becken sowie -Sitzfläche und -Abdeckung vollflächig desinfizierend reinigen</t>
  </si>
  <si>
    <t xml:space="preserve">Spritzer im Spritzbereich (Wandfliesen, Trennwände etc.) entfernen </t>
  </si>
  <si>
    <t>Halterungen von WC-Bürsten und WC-Bürsten reinigen.</t>
  </si>
  <si>
    <t>Wandkachelbereiche allgemein feucht reinigen und nachtrocknen</t>
  </si>
  <si>
    <t>Trennwände im Sanitärbereich vollflächig nass reinigen</t>
  </si>
  <si>
    <t>Bodenreinigung:</t>
  </si>
  <si>
    <t>Saugen / Bürstsaugen (textile Beläge)</t>
  </si>
  <si>
    <t>Fußleisten reinigen</t>
  </si>
  <si>
    <t>Schmutzfangende Einrichtungen absaugen, im Winter mit Nasssauger</t>
  </si>
  <si>
    <t>Gullys durchspülen und auffüllen</t>
  </si>
  <si>
    <t>Absatzstrichentfernung</t>
  </si>
  <si>
    <t>Sockelleisten und Fußleisten feucht reinigen</t>
  </si>
  <si>
    <t>Bitte beachten:</t>
  </si>
  <si>
    <t>Leistungserbringung</t>
  </si>
  <si>
    <t>Mo, Mi, Fr, Di, Do, Mo, Mi…..</t>
  </si>
  <si>
    <t>Freitag</t>
  </si>
  <si>
    <t>siehe Turnus in der Kalkulationsdatei</t>
  </si>
  <si>
    <t xml:space="preserve">Leistungsverzeichnis </t>
  </si>
  <si>
    <t xml:space="preserve">Reinigungsgruppe </t>
  </si>
  <si>
    <t>(Grundreinigung)</t>
  </si>
  <si>
    <t>auszuführende Arbeiten</t>
  </si>
  <si>
    <r>
      <rPr>
        <b/>
        <sz val="14"/>
        <rFont val="Arial"/>
        <family val="2"/>
      </rPr>
      <t>Böden</t>
    </r>
  </si>
  <si>
    <r>
      <rPr>
        <sz val="14"/>
        <rFont val="Arial"/>
        <family val="2"/>
      </rPr>
      <t>Linoleum-, PVC-Böden</t>
    </r>
  </si>
  <si>
    <r>
      <rPr>
        <sz val="14"/>
        <rFont val="Arial"/>
        <family val="2"/>
      </rPr>
      <t>Boden rückstandsfrei abziehen, rückstandsfreie Reinigung auch von Sockelleisten und freien Seitenkanten, Boden neutralisieren und austrocknen, Neubeschichtung mit Schutzemulsion 2-fach</t>
    </r>
  </si>
  <si>
    <r>
      <rPr>
        <sz val="14"/>
        <rFont val="Arial"/>
        <family val="2"/>
      </rPr>
      <t>Waschbetonböden</t>
    </r>
  </si>
  <si>
    <t>Boden mit Grundreiniger abziehen, mit Wasser neutralisieren, Wasser mit Nasssauger aufnehmen</t>
  </si>
  <si>
    <r>
      <rPr>
        <sz val="14"/>
        <rFont val="Arial"/>
        <family val="2"/>
      </rPr>
      <t>Sporthallenböden</t>
    </r>
  </si>
  <si>
    <t>Boden rückstandsfrei abziehen, rückstandsfreie Reinigung auch von Sockelleisten und freien Seitenkanten, Boden neutralisieren und austrocknen, Einlassen mit Schutzemulsion</t>
  </si>
  <si>
    <r>
      <rPr>
        <sz val="14"/>
        <rFont val="Arial"/>
        <family val="2"/>
      </rPr>
      <t>Fliesenböden</t>
    </r>
  </si>
  <si>
    <r>
      <rPr>
        <sz val="14"/>
        <rFont val="Arial"/>
        <family val="2"/>
      </rPr>
      <t>Boden sauer und alkalisch abziehen, neutralisieren</t>
    </r>
  </si>
  <si>
    <r>
      <rPr>
        <sz val="14"/>
        <rFont val="Arial"/>
        <family val="2"/>
      </rPr>
      <t>Parkettböden</t>
    </r>
  </si>
  <si>
    <t>Nach Vorgaben des Herstellers aufarbeiten, wenn eine Beschichtung nötig ist, ist auch diese enthalten.</t>
  </si>
  <si>
    <r>
      <rPr>
        <sz val="14"/>
        <rFont val="Arial"/>
        <family val="2"/>
      </rPr>
      <t>Teppichböden</t>
    </r>
  </si>
  <si>
    <r>
      <rPr>
        <sz val="14"/>
        <rFont val="Arial"/>
        <family val="2"/>
      </rPr>
      <t>extrahieren</t>
    </r>
  </si>
  <si>
    <r>
      <rPr>
        <sz val="14"/>
        <rFont val="Arial"/>
        <family val="2"/>
      </rPr>
      <t>Pflasterboden Fahrradkeller</t>
    </r>
  </si>
  <si>
    <t>Boden mit Wasser abspritzen, Wasser aufnehmen</t>
  </si>
  <si>
    <t>Bei der Grundreinigung ist das gesamte Mobiliar ist vor Durchführung der Arbeiten auszuräumen und danach wieder einzuräumen. Ausnahmen bilden lediglich fest montierte Verstellungen!</t>
  </si>
  <si>
    <t>sonstiges Mobiliar und Einrichtungsgegenstände in Räumen</t>
  </si>
  <si>
    <r>
      <rPr>
        <sz val="14"/>
        <rFont val="Arial"/>
        <family val="2"/>
      </rPr>
      <t>Türen, Stock, Lichtschalter, Anschlußdosen</t>
    </r>
  </si>
  <si>
    <r>
      <rPr>
        <sz val="14"/>
        <rFont val="Arial"/>
        <family val="2"/>
      </rPr>
      <t>feucht wischen, entfernen von Trittspuren mit Fettlöser</t>
    </r>
  </si>
  <si>
    <t>Lampen stehend, hängend auch über 1,60 m Höhe, (soweit nicht als Einzelposition definiert)</t>
  </si>
  <si>
    <r>
      <rPr>
        <sz val="14"/>
        <rFont val="Arial"/>
        <family val="2"/>
      </rPr>
      <t>entstauben</t>
    </r>
  </si>
  <si>
    <t>Schränke, Regale (soweit freigeräumt) horizontale und vertikale Flächen, außen und innen -auch über 1,60 m Höhe-    -</t>
  </si>
  <si>
    <t>entstauben, feucht wischen, haftende Verschmutzungen entfernen</t>
  </si>
  <si>
    <r>
      <rPr>
        <sz val="14"/>
        <rFont val="Arial"/>
        <family val="2"/>
      </rPr>
      <t>Schultische,Schreibtische, sonstige Tische</t>
    </r>
  </si>
  <si>
    <r>
      <rPr>
        <sz val="14"/>
        <rFont val="Arial"/>
        <family val="2"/>
      </rPr>
      <t>feucht wischen -horizontale/vertikale Flächen und Beine- (vereinzelte Rückstände von Kaugummiresten sind zu entfernen)</t>
    </r>
  </si>
  <si>
    <r>
      <rPr>
        <sz val="14"/>
        <rFont val="Arial"/>
        <family val="2"/>
      </rPr>
      <t>Stühle Holz-/Metall-/Kunststoffteile</t>
    </r>
  </si>
  <si>
    <t>feucht wischen -horizontale/vertikale Flächen und Beine- (vereinzelte Rückstände von Kaugummiresten sind zu entfernen)</t>
  </si>
  <si>
    <r>
      <rPr>
        <sz val="14"/>
        <rFont val="Arial"/>
        <family val="2"/>
      </rPr>
      <t>Stühle/Polster</t>
    </r>
  </si>
  <si>
    <t>staubsaugen, Flecken entfernen</t>
  </si>
  <si>
    <r>
      <rPr>
        <sz val="14"/>
        <rFont val="Arial"/>
        <family val="2"/>
      </rPr>
      <t>Stühle/Lederflächen</t>
    </r>
  </si>
  <si>
    <r>
      <rPr>
        <sz val="14"/>
        <rFont val="Arial"/>
        <family val="2"/>
      </rPr>
      <t>feucht wischen, reinigen nach Materialbeschaffenheit</t>
    </r>
  </si>
  <si>
    <t>Heizkörper (incl. Leitung, Abdeckung und Verkleidungen) -auch über 1,60 m Höhe</t>
  </si>
  <si>
    <r>
      <rPr>
        <sz val="14"/>
        <rFont val="Arial"/>
        <family val="2"/>
      </rPr>
      <t>komplett nass reinigen, trockenpolieren</t>
    </r>
  </si>
  <si>
    <r>
      <rPr>
        <sz val="14"/>
        <rFont val="Arial"/>
        <family val="2"/>
      </rPr>
      <t>Versorgungs- und Lichtleisten, Kabelverkleidungen.</t>
    </r>
  </si>
  <si>
    <r>
      <rPr>
        <sz val="14"/>
        <rFont val="Arial"/>
        <family val="2"/>
      </rPr>
      <t>entstauben, haftende Verschmutzungen entfernen</t>
    </r>
  </si>
  <si>
    <r>
      <rPr>
        <sz val="14"/>
        <rFont val="Arial"/>
        <family val="2"/>
      </rPr>
      <t>Schaukästen (freie Flächen)</t>
    </r>
  </si>
  <si>
    <r>
      <rPr>
        <sz val="14"/>
        <rFont val="Arial"/>
        <family val="2"/>
      </rPr>
      <t>nass reinigen innen und außen -ganzflächig-, trocken ledern</t>
    </r>
  </si>
  <si>
    <r>
      <rPr>
        <sz val="14"/>
        <rFont val="Arial"/>
        <family val="2"/>
      </rPr>
      <t>Schultafeln</t>
    </r>
  </si>
  <si>
    <r>
      <rPr>
        <sz val="14"/>
        <rFont val="Arial"/>
        <family val="2"/>
      </rPr>
      <t>nass reinigen vollflächig incl. aller Ränder und Leisten, trocken ledern</t>
    </r>
  </si>
  <si>
    <r>
      <rPr>
        <sz val="14"/>
        <rFont val="Arial"/>
        <family val="2"/>
      </rPr>
      <t>abwaschbare Wände</t>
    </r>
  </si>
  <si>
    <r>
      <rPr>
        <sz val="14"/>
        <rFont val="Arial"/>
        <family val="2"/>
      </rPr>
      <t>Grobverschmutzungen entfernen</t>
    </r>
  </si>
  <si>
    <r>
      <rPr>
        <sz val="14"/>
        <rFont val="Arial"/>
        <family val="2"/>
      </rPr>
      <t>sonstiges Mobiliar und Einrichtungsgegenstände in Gängen, Aulen</t>
    </r>
  </si>
  <si>
    <r>
      <rPr>
        <sz val="14"/>
        <rFont val="Arial"/>
        <family val="2"/>
      </rPr>
      <t>Bänke, Garderoben, Schuhablagen</t>
    </r>
  </si>
  <si>
    <r>
      <rPr>
        <sz val="14"/>
        <rFont val="Arial"/>
        <family val="2"/>
      </rPr>
      <t xml:space="preserve">entstauben, feucht wischen, haftende Verschmutzungen entfernen </t>
    </r>
  </si>
  <si>
    <r>
      <rPr>
        <sz val="14"/>
        <rFont val="Arial"/>
        <family val="2"/>
      </rPr>
      <t>Versorgungs- und Lichtleisten, Kabelverkleidungen</t>
    </r>
  </si>
  <si>
    <r>
      <rPr>
        <sz val="14"/>
        <rFont val="Arial"/>
        <family val="2"/>
      </rPr>
      <t>sonstige Stühle, Bänke,Tische</t>
    </r>
  </si>
  <si>
    <r>
      <rPr>
        <sz val="14"/>
        <rFont val="Arial"/>
        <family val="2"/>
      </rPr>
      <t>feucht wischen -horizontale/vertikale Flächen und Beine</t>
    </r>
  </si>
  <si>
    <r>
      <rPr>
        <sz val="14"/>
        <rFont val="Arial"/>
        <family val="2"/>
      </rPr>
      <t>Heizkörper (incl. Leitung, Abdeckung und Verkleidungen) -auch über 1,60 m Höhe</t>
    </r>
  </si>
  <si>
    <r>
      <rPr>
        <sz val="14"/>
        <rFont val="Arial"/>
        <family val="2"/>
      </rPr>
      <t>komplett nassreinigen, trockenpolieren</t>
    </r>
  </si>
  <si>
    <r>
      <rPr>
        <sz val="14"/>
        <rFont val="Arial"/>
        <family val="2"/>
      </rPr>
      <t>Garderobenschränke, sonstige Schränke, horizontale Und vertikale Oberflächen außen -auch über 1,60m Höhe</t>
    </r>
  </si>
  <si>
    <r>
      <rPr>
        <sz val="14"/>
        <rFont val="Arial"/>
        <family val="2"/>
      </rPr>
      <t>entstauben, feucht wischen, haftende Verschmutzungen entfernen</t>
    </r>
  </si>
  <si>
    <r>
      <rPr>
        <sz val="14"/>
        <rFont val="Arial"/>
        <family val="2"/>
      </rPr>
      <t>Hinweissschilder, Sicherungskästen, Feuerlösch-einrichtungen, sonstigeVerstellungen</t>
    </r>
  </si>
  <si>
    <r>
      <rPr>
        <sz val="14"/>
        <rFont val="Arial"/>
        <family val="2"/>
      </rPr>
      <t>nass reinigen innen und außen -ganzflächig, trocken ledern</t>
    </r>
  </si>
  <si>
    <r>
      <rPr>
        <sz val="14"/>
        <rFont val="Arial"/>
        <family val="2"/>
      </rPr>
      <t>Grundreinigung Sanitäranlagen</t>
    </r>
  </si>
  <si>
    <t xml:space="preserve">Böden, Wandfliesen,Trennwände, Armaturen, Toiletten, Urinale, Waschbecken, Abflussrohre, Wasserabläufe             </t>
  </si>
  <si>
    <t>nass reinigen, vollflächiges Entfernen aller Schmutz-, Fett- oder Kalkrückstände (auch in Fugen), Ausblühungen entfernen, trockenpolieren aller Oberflächen</t>
  </si>
  <si>
    <r>
      <rPr>
        <sz val="14"/>
        <rFont val="Arial"/>
        <family val="2"/>
      </rPr>
      <t>sonstiges Mobiliar und Einrichtungsgegenstände im Turnhallenbereich</t>
    </r>
  </si>
  <si>
    <r>
      <rPr>
        <sz val="14"/>
        <rFont val="Arial"/>
        <family val="2"/>
      </rPr>
      <t>Türen, Stock,Lichtschalter, Anschlußdosen</t>
    </r>
  </si>
  <si>
    <r>
      <rPr>
        <sz val="14"/>
        <rFont val="Arial"/>
        <family val="2"/>
      </rPr>
      <t>Tribünenbänke, Garderobenbänke</t>
    </r>
  </si>
  <si>
    <r>
      <rPr>
        <sz val="14"/>
        <rFont val="Arial"/>
        <family val="2"/>
      </rPr>
      <t>feucht wischen -horzontale/vertikale Flächen-</t>
    </r>
  </si>
  <si>
    <r>
      <rPr>
        <sz val="14"/>
        <rFont val="Arial"/>
        <family val="2"/>
      </rPr>
      <t>Spiegel</t>
    </r>
  </si>
  <si>
    <r>
      <rPr>
        <sz val="14"/>
        <rFont val="Arial"/>
        <family val="2"/>
      </rPr>
      <t>nass reinigen -ganzflächig-, trocken ledern</t>
    </r>
  </si>
  <si>
    <r>
      <rPr>
        <sz val="14"/>
        <rFont val="Arial"/>
        <family val="2"/>
      </rPr>
      <t>Garderobenschränke, sonstige Schränke, horizontale und vertikale Oberflächen außen -auch über 1,60 m Höhe</t>
    </r>
  </si>
  <si>
    <t>Hinweisschilder, Sicherungskästen, Feuerlöscheinrichtungen, sonstige Verstellungen</t>
  </si>
  <si>
    <t>Lampen stehend, hängend auch über 1,60m Höhe (soweit nicht als Einzelposition definiert)</t>
  </si>
  <si>
    <t>entstauben</t>
  </si>
  <si>
    <t>Fliesenwände</t>
  </si>
  <si>
    <t>Grundreiniung Lehrküchen</t>
  </si>
  <si>
    <t>Böden, Wandfliesen, Armaturen, Küchenzelle -vertikale und horizontale Flächen außen, Spülbecken, Wasserabläufe, Entlüftungsrohre, Deckenkonstruktionen</t>
  </si>
  <si>
    <t>nass reinigen, vollflächiges Entfernen aller Schutz-, Fett- oder Kalkrückstände, trockenpolieren aller Oberflächen</t>
  </si>
  <si>
    <t>O</t>
  </si>
  <si>
    <t>Flure und Eingangsbereiche</t>
  </si>
  <si>
    <t>Treppen und Aufzug</t>
  </si>
  <si>
    <t>J4</t>
  </si>
  <si>
    <t>Mozartstr.</t>
  </si>
  <si>
    <t>8a</t>
  </si>
  <si>
    <t xml:space="preserve"> Elektro-Anschl. </t>
  </si>
  <si>
    <t xml:space="preserve"> FXG.1.01 </t>
  </si>
  <si>
    <t>1.UG</t>
  </si>
  <si>
    <t xml:space="preserve"> Abstellraum </t>
  </si>
  <si>
    <t xml:space="preserve"> FXG.1.02 </t>
  </si>
  <si>
    <t xml:space="preserve"> Archiv </t>
  </si>
  <si>
    <t xml:space="preserve"> FXG.1.03 </t>
  </si>
  <si>
    <t xml:space="preserve"> FXG.1.04 </t>
  </si>
  <si>
    <t xml:space="preserve"> FXG.1.05 </t>
  </si>
  <si>
    <t xml:space="preserve"> FXG.1.06 </t>
  </si>
  <si>
    <t xml:space="preserve"> Foto-Archiv </t>
  </si>
  <si>
    <t xml:space="preserve"> FXG.1.07 </t>
  </si>
  <si>
    <t xml:space="preserve"> Hausmeister </t>
  </si>
  <si>
    <t xml:space="preserve"> FXG.1.08 </t>
  </si>
  <si>
    <t xml:space="preserve"> FXG.1.09 </t>
  </si>
  <si>
    <t xml:space="preserve"> Verteil. Heizung </t>
  </si>
  <si>
    <t xml:space="preserve"> FXG.1.10 </t>
  </si>
  <si>
    <t xml:space="preserve"> Flur </t>
  </si>
  <si>
    <t xml:space="preserve"> FXG.1.11 </t>
  </si>
  <si>
    <t xml:space="preserve"> Treppe </t>
  </si>
  <si>
    <t xml:space="preserve"> FXG.1.12 </t>
  </si>
  <si>
    <t xml:space="preserve"> Eingangshalle </t>
  </si>
  <si>
    <t xml:space="preserve"> FXG.2.01 </t>
  </si>
  <si>
    <t xml:space="preserve"> Windfang </t>
  </si>
  <si>
    <t xml:space="preserve"> FXG.2.01.1 </t>
  </si>
  <si>
    <t xml:space="preserve"> Bistro </t>
  </si>
  <si>
    <t xml:space="preserve"> FXG.2.01.2 </t>
  </si>
  <si>
    <t xml:space="preserve"> Pausenraum </t>
  </si>
  <si>
    <t xml:space="preserve"> FXG.2.01.3 </t>
  </si>
  <si>
    <t xml:space="preserve"> Flur-WC </t>
  </si>
  <si>
    <t xml:space="preserve"> FXG.2.02 </t>
  </si>
  <si>
    <t xml:space="preserve"> Nottreppenhaus </t>
  </si>
  <si>
    <t xml:space="preserve"> FXG.2.02.1 </t>
  </si>
  <si>
    <t xml:space="preserve"> Waschraum Knaben </t>
  </si>
  <si>
    <t xml:space="preserve"> FXG.2.03 </t>
  </si>
  <si>
    <t xml:space="preserve"> WC Knaben </t>
  </si>
  <si>
    <t xml:space="preserve"> FXG.2.04 </t>
  </si>
  <si>
    <t xml:space="preserve"> WC Mädchen </t>
  </si>
  <si>
    <t xml:space="preserve"> FXG.2.05 </t>
  </si>
  <si>
    <t xml:space="preserve"> Waschr. Mädch. </t>
  </si>
  <si>
    <t xml:space="preserve"> FXG.2.06 </t>
  </si>
  <si>
    <t xml:space="preserve"> Putzraum </t>
  </si>
  <si>
    <t xml:space="preserve"> FXG.2.07 </t>
  </si>
  <si>
    <t xml:space="preserve"> Werken Papier </t>
  </si>
  <si>
    <t xml:space="preserve"> FXG.2.08 </t>
  </si>
  <si>
    <t>Stirnholzboden</t>
  </si>
  <si>
    <t xml:space="preserve"> Nebenraum </t>
  </si>
  <si>
    <t xml:space="preserve"> FXG.2.09 </t>
  </si>
  <si>
    <t xml:space="preserve"> Diele </t>
  </si>
  <si>
    <t xml:space="preserve"> FXG.2.10 </t>
  </si>
  <si>
    <t xml:space="preserve"> Werken Metall </t>
  </si>
  <si>
    <t xml:space="preserve"> FXG.2.11 </t>
  </si>
  <si>
    <t xml:space="preserve"> FXG.2.12 </t>
  </si>
  <si>
    <t xml:space="preserve"> Handarbeitsraum </t>
  </si>
  <si>
    <t xml:space="preserve"> FXG.2.13 </t>
  </si>
  <si>
    <t xml:space="preserve"> FXG.2.14 </t>
  </si>
  <si>
    <t xml:space="preserve"> FXG.2.15 </t>
  </si>
  <si>
    <t xml:space="preserve"> FXG.2.17 </t>
  </si>
  <si>
    <t xml:space="preserve"> Garderobe </t>
  </si>
  <si>
    <t xml:space="preserve"> FXG.2.18 </t>
  </si>
  <si>
    <t xml:space="preserve"> Lehrküche </t>
  </si>
  <si>
    <t xml:space="preserve"> FXG.2.19 </t>
  </si>
  <si>
    <t xml:space="preserve"> Essplatz </t>
  </si>
  <si>
    <t xml:space="preserve"> FXG.2.20 </t>
  </si>
  <si>
    <t xml:space="preserve"> Küche </t>
  </si>
  <si>
    <t xml:space="preserve"> FXG.2.21 </t>
  </si>
  <si>
    <t xml:space="preserve"> FXG.2.22 </t>
  </si>
  <si>
    <t xml:space="preserve"> FXG.2.23 </t>
  </si>
  <si>
    <t xml:space="preserve"> Musik </t>
  </si>
  <si>
    <t xml:space="preserve"> FXG.2.24 </t>
  </si>
  <si>
    <t xml:space="preserve"> FXG.2.25 </t>
  </si>
  <si>
    <t xml:space="preserve"> time out </t>
  </si>
  <si>
    <t xml:space="preserve"> FXG.2.26 </t>
  </si>
  <si>
    <t xml:space="preserve"> Gruppenraum </t>
  </si>
  <si>
    <t xml:space="preserve"> FXG.2.27 </t>
  </si>
  <si>
    <t xml:space="preserve"> Ganztagsklasse </t>
  </si>
  <si>
    <t xml:space="preserve"> FXG.2.28 </t>
  </si>
  <si>
    <t xml:space="preserve"> FXG.2.29 </t>
  </si>
  <si>
    <t xml:space="preserve"> FXG.2.30 </t>
  </si>
  <si>
    <t xml:space="preserve"> Hausauf/Gruppe </t>
  </si>
  <si>
    <t xml:space="preserve"> FXG.2.31 </t>
  </si>
  <si>
    <t xml:space="preserve"> Hort   / Hortgruppe</t>
  </si>
  <si>
    <t xml:space="preserve"> FXG.2.32  / </t>
  </si>
  <si>
    <t xml:space="preserve">Hort  / Hortgruppe </t>
  </si>
  <si>
    <t xml:space="preserve"> FXG.2.33 </t>
  </si>
  <si>
    <t>x</t>
  </si>
  <si>
    <t xml:space="preserve"> Flur Hort </t>
  </si>
  <si>
    <t xml:space="preserve"> FXG.2.34 </t>
  </si>
  <si>
    <t xml:space="preserve"> Mensa </t>
  </si>
  <si>
    <t xml:space="preserve"> FXG.2.35 </t>
  </si>
  <si>
    <t xml:space="preserve"> Vorraum Damen </t>
  </si>
  <si>
    <t xml:space="preserve"> FXG.2.36 </t>
  </si>
  <si>
    <t xml:space="preserve"> WC Damen </t>
  </si>
  <si>
    <t xml:space="preserve"> FXG.2.37 </t>
  </si>
  <si>
    <t xml:space="preserve"> WC Herren </t>
  </si>
  <si>
    <t xml:space="preserve"> FXG.2.38 </t>
  </si>
  <si>
    <t xml:space="preserve"> Vorraum Herren </t>
  </si>
  <si>
    <t xml:space="preserve"> FXG.2.39 </t>
  </si>
  <si>
    <t xml:space="preserve"> Technik </t>
  </si>
  <si>
    <t xml:space="preserve"> FXG.2.40 </t>
  </si>
  <si>
    <t>Kunst</t>
  </si>
  <si>
    <t xml:space="preserve"> FXG.2.41 </t>
  </si>
  <si>
    <t xml:space="preserve"> Computer 1 </t>
  </si>
  <si>
    <t xml:space="preserve"> FXG.2.42 </t>
  </si>
  <si>
    <t xml:space="preserve"> Computer 2 </t>
  </si>
  <si>
    <t xml:space="preserve"> FXG.2.43 </t>
  </si>
  <si>
    <t xml:space="preserve"> Physik </t>
  </si>
  <si>
    <t xml:space="preserve"> FXG.2.44 </t>
  </si>
  <si>
    <t xml:space="preserve"> Flur-Fachklassen </t>
  </si>
  <si>
    <t xml:space="preserve"> FXG.2.45 </t>
  </si>
  <si>
    <t xml:space="preserve"> Vorbereitung </t>
  </si>
  <si>
    <t xml:space="preserve"> FXG.2.46 </t>
  </si>
  <si>
    <t xml:space="preserve"> Gang zur Grundschule </t>
  </si>
  <si>
    <t xml:space="preserve"> FXG.2.47 </t>
  </si>
  <si>
    <t xml:space="preserve"> Arbeit </t>
  </si>
  <si>
    <t xml:space="preserve"> FXG.2.48 </t>
  </si>
  <si>
    <t xml:space="preserve"> Besprechungsz. </t>
  </si>
  <si>
    <t xml:space="preserve"> FXG.2.49 </t>
  </si>
  <si>
    <t xml:space="preserve"> FXG.2.50 </t>
  </si>
  <si>
    <t xml:space="preserve"> FXG.2.51 </t>
  </si>
  <si>
    <t xml:space="preserve"> FXG.2.52 </t>
  </si>
  <si>
    <t xml:space="preserve"> FXG.2.53 </t>
  </si>
  <si>
    <t xml:space="preserve"> Bibliothek </t>
  </si>
  <si>
    <t xml:space="preserve"> FXG.2.54 </t>
  </si>
  <si>
    <t xml:space="preserve"> Lehrerzimmer </t>
  </si>
  <si>
    <t xml:space="preserve"> FXG.2.55 </t>
  </si>
  <si>
    <t xml:space="preserve"> Leitung </t>
  </si>
  <si>
    <t xml:space="preserve"> FXG.2.56 </t>
  </si>
  <si>
    <t xml:space="preserve"> Konrektor </t>
  </si>
  <si>
    <t xml:space="preserve"> FXG.2.57 </t>
  </si>
  <si>
    <t xml:space="preserve"> FXG.2.58 </t>
  </si>
  <si>
    <t xml:space="preserve"> Sekretariat </t>
  </si>
  <si>
    <t xml:space="preserve"> FXG.2.59 </t>
  </si>
  <si>
    <t xml:space="preserve"> Arztzimmer </t>
  </si>
  <si>
    <t xml:space="preserve"> FXG.2.60 </t>
  </si>
  <si>
    <t xml:space="preserve"> FXG.2.61 </t>
  </si>
  <si>
    <t xml:space="preserve"> Flur  </t>
  </si>
  <si>
    <t xml:space="preserve"> FXG.2.62 </t>
  </si>
  <si>
    <t xml:space="preserve"> Kopierer </t>
  </si>
  <si>
    <t xml:space="preserve"> FXG.2.63 </t>
  </si>
  <si>
    <t xml:space="preserve"> Lehrmittel </t>
  </si>
  <si>
    <t xml:space="preserve"> FXG.2.64 </t>
  </si>
  <si>
    <t xml:space="preserve"> FXG.2.65 </t>
  </si>
  <si>
    <t xml:space="preserve"> Vorraum </t>
  </si>
  <si>
    <t xml:space="preserve"> FXG.2.66 </t>
  </si>
  <si>
    <t xml:space="preserve"> WC Herren  </t>
  </si>
  <si>
    <t xml:space="preserve"> FXG.2.67 </t>
  </si>
  <si>
    <t xml:space="preserve"> FXG.2.68 </t>
  </si>
  <si>
    <t xml:space="preserve"> FXG.2.69 </t>
  </si>
  <si>
    <t xml:space="preserve"> Behinderten WC </t>
  </si>
  <si>
    <t xml:space="preserve"> FXG.2.70 </t>
  </si>
  <si>
    <t xml:space="preserve"> FXG.2.71 </t>
  </si>
  <si>
    <t xml:space="preserve"> FXG.2.72 </t>
  </si>
  <si>
    <t xml:space="preserve"> FXG.2.95 </t>
  </si>
  <si>
    <t xml:space="preserve"> FXG.2.96 </t>
  </si>
  <si>
    <t xml:space="preserve"> FXG.2.97 </t>
  </si>
  <si>
    <t xml:space="preserve"> Stiefelgang </t>
  </si>
  <si>
    <t xml:space="preserve"> FXG.2.73 </t>
  </si>
  <si>
    <t xml:space="preserve"> Umkleide 3 </t>
  </si>
  <si>
    <t xml:space="preserve"> FXG.2.74 </t>
  </si>
  <si>
    <t xml:space="preserve"> Waschraum 2 </t>
  </si>
  <si>
    <t xml:space="preserve"> FXG.2.75 </t>
  </si>
  <si>
    <t xml:space="preserve"> Umkleide 2 </t>
  </si>
  <si>
    <t xml:space="preserve"> FXG.2.76 </t>
  </si>
  <si>
    <t xml:space="preserve"> Lager </t>
  </si>
  <si>
    <t xml:space="preserve"> FXG.2.77 </t>
  </si>
  <si>
    <t xml:space="preserve"> Beh.-WC </t>
  </si>
  <si>
    <t xml:space="preserve"> FXG.2.78 </t>
  </si>
  <si>
    <t xml:space="preserve"> FXG.2.79 </t>
  </si>
  <si>
    <t xml:space="preserve"> Vorr. Knaben </t>
  </si>
  <si>
    <t xml:space="preserve"> FXG.2.80 </t>
  </si>
  <si>
    <t xml:space="preserve"> Vorr. Mädch. </t>
  </si>
  <si>
    <t xml:space="preserve"> FXG.2.81 </t>
  </si>
  <si>
    <t xml:space="preserve"> FXG.2.82 </t>
  </si>
  <si>
    <t xml:space="preserve"> FXG.2.83 </t>
  </si>
  <si>
    <t xml:space="preserve"> Lehrer/Ers. Hilfe </t>
  </si>
  <si>
    <t xml:space="preserve"> FXG.2.84 </t>
  </si>
  <si>
    <t xml:space="preserve"> Umkleide 1 </t>
  </si>
  <si>
    <t xml:space="preserve"> FXG.2.85 </t>
  </si>
  <si>
    <t xml:space="preserve"> Waschraum 1 </t>
  </si>
  <si>
    <t xml:space="preserve"> FXG.2.86 </t>
  </si>
  <si>
    <t xml:space="preserve"> Lüftung 1 </t>
  </si>
  <si>
    <t xml:space="preserve"> FXG.2.87 </t>
  </si>
  <si>
    <t xml:space="preserve"> Turnschuhgang </t>
  </si>
  <si>
    <t xml:space="preserve"> FXG.2.88 </t>
  </si>
  <si>
    <t xml:space="preserve"> Lüftung 2 </t>
  </si>
  <si>
    <t xml:space="preserve"> FXG.2.89 </t>
  </si>
  <si>
    <t xml:space="preserve"> Turnhalle </t>
  </si>
  <si>
    <t xml:space="preserve"> FXG.2.90 </t>
  </si>
  <si>
    <t xml:space="preserve"> Magazin </t>
  </si>
  <si>
    <t xml:space="preserve"> FXG.2.91 </t>
  </si>
  <si>
    <t xml:space="preserve"> Geräteraum 1 </t>
  </si>
  <si>
    <t xml:space="preserve"> FXG.2.92 </t>
  </si>
  <si>
    <t xml:space="preserve"> Geräteraum 2 </t>
  </si>
  <si>
    <t xml:space="preserve"> FXG.2.93 </t>
  </si>
  <si>
    <t xml:space="preserve"> Außengeräte </t>
  </si>
  <si>
    <t xml:space="preserve"> FXG.2.94 </t>
  </si>
  <si>
    <t xml:space="preserve"> Klasse F </t>
  </si>
  <si>
    <t xml:space="preserve"> FXG.3.01 </t>
  </si>
  <si>
    <t xml:space="preserve"> Klasse E </t>
  </si>
  <si>
    <t xml:space="preserve"> FXG.3.02 </t>
  </si>
  <si>
    <t xml:space="preserve"> Klasse D </t>
  </si>
  <si>
    <t xml:space="preserve"> FXG.3.03 </t>
  </si>
  <si>
    <t xml:space="preserve"> Kursraum </t>
  </si>
  <si>
    <t xml:space="preserve"> FXG.3.04 </t>
  </si>
  <si>
    <t xml:space="preserve"> Klasse A </t>
  </si>
  <si>
    <t xml:space="preserve"> FXG.3.05 </t>
  </si>
  <si>
    <t xml:space="preserve"> Klasse B </t>
  </si>
  <si>
    <t xml:space="preserve"> FXG.3.06 </t>
  </si>
  <si>
    <t xml:space="preserve"> Klasse C </t>
  </si>
  <si>
    <t xml:space="preserve"> FXG.3.07 </t>
  </si>
  <si>
    <t xml:space="preserve"> FXG.3.08 </t>
  </si>
  <si>
    <t xml:space="preserve"> FXG.3.09 </t>
  </si>
  <si>
    <t xml:space="preserve"> FXG.3.10 </t>
  </si>
  <si>
    <t xml:space="preserve"> FXG.3.11 </t>
  </si>
  <si>
    <t xml:space="preserve"> FXG.3.12 </t>
  </si>
  <si>
    <t xml:space="preserve"> Waschraum Mädchen </t>
  </si>
  <si>
    <t xml:space="preserve"> FXG.3.13 </t>
  </si>
  <si>
    <t xml:space="preserve"> FXG.3,14 </t>
  </si>
  <si>
    <t xml:space="preserve"> FXG.3.15 </t>
  </si>
  <si>
    <t xml:space="preserve"> FXG.4.01 </t>
  </si>
  <si>
    <t xml:space="preserve"> FXG.4.02 </t>
  </si>
  <si>
    <t xml:space="preserve"> FXG.4.03 </t>
  </si>
  <si>
    <t xml:space="preserve"> Kursraum 1 </t>
  </si>
  <si>
    <t xml:space="preserve"> FXG.4.04 </t>
  </si>
  <si>
    <t xml:space="preserve"> Kursraum 2 </t>
  </si>
  <si>
    <t xml:space="preserve"> FXG.4.05 </t>
  </si>
  <si>
    <t xml:space="preserve"> FXG.4.06 </t>
  </si>
  <si>
    <t xml:space="preserve"> FXG.4.07 </t>
  </si>
  <si>
    <t xml:space="preserve"> FXG.4.08 </t>
  </si>
  <si>
    <t xml:space="preserve"> FXG.4.09 </t>
  </si>
  <si>
    <t xml:space="preserve"> FXG.4.10 </t>
  </si>
  <si>
    <t xml:space="preserve"> FXG.4.11 </t>
  </si>
  <si>
    <t xml:space="preserve"> FXG.4.12 </t>
  </si>
  <si>
    <t xml:space="preserve"> FXG.4.13 </t>
  </si>
  <si>
    <t xml:space="preserve"> FXG.4.14 </t>
  </si>
  <si>
    <t xml:space="preserve"> FXG 4.15 </t>
  </si>
  <si>
    <t xml:space="preserve"> FXG.4.16 </t>
  </si>
  <si>
    <t xml:space="preserve"> Klasse F  </t>
  </si>
  <si>
    <t xml:space="preserve"> FXG.5.01 </t>
  </si>
  <si>
    <t xml:space="preserve"> FXG.5.02 </t>
  </si>
  <si>
    <t xml:space="preserve"> FXG.5.03 </t>
  </si>
  <si>
    <t xml:space="preserve"> FXG.5.04 </t>
  </si>
  <si>
    <t xml:space="preserve"> FXG.5.05 </t>
  </si>
  <si>
    <t xml:space="preserve"> FXG.5.06 </t>
  </si>
  <si>
    <t xml:space="preserve"> FXG.5.07 </t>
  </si>
  <si>
    <t xml:space="preserve"> FXG.5.08 </t>
  </si>
  <si>
    <t xml:space="preserve"> FXG.5.09 </t>
  </si>
  <si>
    <t xml:space="preserve"> FXG.5.10 </t>
  </si>
  <si>
    <t xml:space="preserve"> FXG.5.11 </t>
  </si>
  <si>
    <t xml:space="preserve"> FXG.5.12 </t>
  </si>
  <si>
    <t xml:space="preserve"> FXG.5.13 </t>
  </si>
  <si>
    <t xml:space="preserve"> FXG.5.14 </t>
  </si>
  <si>
    <t xml:space="preserve"> FXG 5.15 </t>
  </si>
  <si>
    <t xml:space="preserve"> FXG.5.16 </t>
  </si>
  <si>
    <t xml:space="preserve"> Putzraum</t>
  </si>
  <si>
    <t>J</t>
  </si>
  <si>
    <t xml:space="preserve"> Speise</t>
  </si>
  <si>
    <t>Bayern</t>
  </si>
  <si>
    <t>letzter Freitag im August</t>
  </si>
  <si>
    <t>2 x im Jahr (letzter Freitag im Juni/Dezember</t>
  </si>
  <si>
    <t>J2</t>
  </si>
  <si>
    <t>3 x im Jahr (letzter Freitag im April/August/Dezember)</t>
  </si>
  <si>
    <t>4 x im Jahr (letzter Freitag im März/Juni/September/Dezember)</t>
  </si>
  <si>
    <t>6 x im Jahr (letzter Freitag im Februar/April/Juni/August/Oktober/
Dezember)</t>
  </si>
  <si>
    <t>J6</t>
  </si>
  <si>
    <t>2 x monatlich (1. und 3. Freitag im Monat)</t>
  </si>
  <si>
    <t>letzter Freitag im Monat</t>
  </si>
  <si>
    <t>2 x wöchentlich (Di, Do)</t>
  </si>
  <si>
    <t>3 x wöchentlich (Mo,Mi,Fr)</t>
  </si>
  <si>
    <t>4 x wöchentlich (Mo,Di,Do,Fr)</t>
  </si>
  <si>
    <t>5 x wöchentlich (Mo-Fr)</t>
  </si>
  <si>
    <t>6 x wöchentlich (Mo-Sa)</t>
  </si>
  <si>
    <t>7 x wöchentlich (Mo-So)</t>
  </si>
  <si>
    <t xml:space="preserve"> </t>
  </si>
  <si>
    <t>Feuchtwischen (Industrieparkett)
analog Nasswischen/Trockenreinigung</t>
  </si>
  <si>
    <t>Naßwischen (2-stufig)/
Trockenreinigung
bei 2 w: Sommer: 1 x nass/1 x trocken
Winter: 2 x nass
bei 3w: Sommer: 1 x nass/2  x trocken
Winter: 2 x nass/1 x trocken
bei 4w: Sommer: 1 x nass/3 x trocken
Winter: 2 x nass/2 x trocken
bei 5w: Sommer: 2 x nass/3 x trocken
Winter: 3 x nass/2 x trocken</t>
  </si>
  <si>
    <t>Umkleide, Umkleide Schwimmbad</t>
  </si>
  <si>
    <t>Aufzug</t>
  </si>
  <si>
    <t>FXG 2.02.2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</si>
</sst>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[$€]#,##0.00;[Red]\-[$€]#,##0.00"/>
    <numFmt numFmtId="166" formatCode="#,##0.00\ [$€-1]"/>
    <numFmt numFmtId="167" formatCode="&quot;+&quot;\ 0.00%\ &quot;MwSt.&quot;"/>
    <numFmt numFmtId="168" formatCode="#,##0.00\ &quot;€&quot;"/>
    <numFmt numFmtId="169" formatCode="_-* #,##0\ _€_-;\-* #,##0\ _€_-;_-* &quot;-&quot;??\ _€_-;_-@_-"/>
  </numFmts>
  <fonts count="38" x14ac:knownFonts="1">
    <font>
      <sz val="10"/>
      <name val="Arial"/>
    </font>
    <font>
      <sz val="10"/>
      <name val="Arial"/>
      <family val="2"/>
    </font>
    <font>
      <sz val="10"/>
      <name val="Helv"/>
    </font>
    <font>
      <sz val="8"/>
      <name val="Tahoma"/>
      <family val="2"/>
    </font>
    <font>
      <b/>
      <sz val="10"/>
      <name val="Tahoma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1"/>
      <name val="Tahoma"/>
      <family val="2"/>
    </font>
    <font>
      <b/>
      <u/>
      <sz val="16"/>
      <name val="Tahoma"/>
      <family val="2"/>
    </font>
    <font>
      <u/>
      <sz val="14"/>
      <name val="Tahoma"/>
      <family val="2"/>
    </font>
    <font>
      <b/>
      <sz val="10"/>
      <color indexed="18"/>
      <name val="Tahoma"/>
      <family val="2"/>
    </font>
    <font>
      <b/>
      <sz val="10"/>
      <color indexed="10"/>
      <name val="Tahoma"/>
      <family val="2"/>
    </font>
    <font>
      <sz val="10"/>
      <color indexed="10"/>
      <name val="Tahoma"/>
      <family val="2"/>
    </font>
    <font>
      <b/>
      <u/>
      <sz val="10"/>
      <color indexed="10"/>
      <name val="Tahoma"/>
      <family val="2"/>
    </font>
    <font>
      <b/>
      <sz val="10"/>
      <color rgb="FFFF0000"/>
      <name val="Tahoma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8"/>
      <name val="Arial"/>
      <family val="2"/>
    </font>
    <font>
      <sz val="14"/>
      <name val="Tahoma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sz val="14"/>
      <name val="Arial"/>
      <family val="2"/>
    </font>
    <font>
      <sz val="14"/>
      <color theme="1"/>
      <name val="Arial"/>
      <family val="2"/>
    </font>
    <font>
      <b/>
      <u/>
      <sz val="12"/>
      <color theme="1"/>
      <name val="Arial"/>
      <family val="2"/>
    </font>
    <font>
      <sz val="11"/>
      <name val="Arial"/>
      <family val="2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i/>
      <sz val="11"/>
      <color rgb="FF000000"/>
      <name val="Arial"/>
      <family val="2"/>
    </font>
    <font>
      <sz val="11"/>
      <color rgb="FF000000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b/>
      <sz val="10"/>
      <name val="Arial"/>
      <family val="2"/>
    </font>
    <font>
      <sz val="14"/>
      <color rgb="FF000000"/>
      <name val="Arial"/>
      <family val="2"/>
    </font>
    <font>
      <b/>
      <sz val="14"/>
      <name val="Arial"/>
      <family val="2"/>
    </font>
    <font>
      <sz val="12"/>
      <color rgb="FF000000"/>
      <name val="Arial"/>
      <family val="2"/>
    </font>
    <font>
      <sz val="12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</patternFill>
    </fill>
    <fill>
      <patternFill patternType="solid">
        <fgColor theme="0"/>
        <bgColor indexed="64"/>
      </patternFill>
    </fill>
    <fill>
      <patternFill patternType="solid">
        <fgColor rgb="FF8DB4E2"/>
        <bgColor rgb="FF000000"/>
      </patternFill>
    </fill>
    <fill>
      <patternFill patternType="solid">
        <fgColor indexed="9"/>
        <bgColor indexed="64"/>
      </patternFill>
    </fill>
  </fills>
  <borders count="6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thin">
        <color auto="1"/>
      </bottom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double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double">
        <color auto="1"/>
      </top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</borders>
  <cellStyleXfs count="158">
    <xf numFmtId="0" fontId="0" fillId="0" borderId="0"/>
    <xf numFmtId="165" fontId="2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44" fontId="1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" fillId="0" borderId="0"/>
    <xf numFmtId="0" fontId="27" fillId="0" borderId="0"/>
    <xf numFmtId="0" fontId="16" fillId="0" borderId="0" applyNumberFormat="0" applyFill="0" applyBorder="0" applyAlignment="0" applyProtection="0"/>
  </cellStyleXfs>
  <cellXfs count="313">
    <xf numFmtId="0" fontId="0" fillId="0" borderId="0" xfId="0"/>
    <xf numFmtId="10" fontId="6" fillId="0" borderId="2" xfId="3" applyNumberFormat="1" applyFont="1" applyFill="1" applyBorder="1" applyAlignment="1" applyProtection="1">
      <alignment horizontal="center" vertical="center"/>
      <protection hidden="1"/>
    </xf>
    <xf numFmtId="10" fontId="6" fillId="0" borderId="20" xfId="3" applyNumberFormat="1" applyFont="1" applyFill="1" applyBorder="1" applyAlignment="1" applyProtection="1">
      <alignment horizontal="center" vertical="center"/>
      <protection hidden="1"/>
    </xf>
    <xf numFmtId="0" fontId="6" fillId="0" borderId="0" xfId="0" applyFont="1" applyFill="1" applyBorder="1" applyAlignment="1" applyProtection="1">
      <alignment horizontal="right" vertical="center"/>
    </xf>
    <xf numFmtId="0" fontId="6" fillId="0" borderId="0" xfId="0" applyFont="1" applyBorder="1" applyAlignment="1" applyProtection="1">
      <alignment horizontal="right" vertical="center"/>
    </xf>
    <xf numFmtId="0" fontId="4" fillId="0" borderId="38" xfId="0" applyFont="1" applyBorder="1" applyAlignment="1" applyProtection="1">
      <alignment horizontal="left"/>
    </xf>
    <xf numFmtId="0" fontId="4" fillId="0" borderId="39" xfId="0" applyFont="1" applyBorder="1" applyProtection="1"/>
    <xf numFmtId="0" fontId="6" fillId="0" borderId="39" xfId="0" applyFont="1" applyBorder="1" applyProtection="1"/>
    <xf numFmtId="0" fontId="6" fillId="0" borderId="40" xfId="0" applyFont="1" applyBorder="1" applyProtection="1"/>
    <xf numFmtId="0" fontId="6" fillId="0" borderId="0" xfId="0" applyFont="1" applyProtection="1"/>
    <xf numFmtId="0" fontId="4" fillId="0" borderId="41" xfId="0" applyFont="1" applyBorder="1" applyAlignment="1" applyProtection="1">
      <alignment horizontal="left"/>
    </xf>
    <xf numFmtId="0" fontId="4" fillId="0" borderId="0" xfId="0" applyFont="1" applyBorder="1" applyProtection="1"/>
    <xf numFmtId="0" fontId="6" fillId="0" borderId="0" xfId="0" applyFont="1" applyBorder="1" applyProtection="1"/>
    <xf numFmtId="0" fontId="6" fillId="0" borderId="42" xfId="0" applyFont="1" applyBorder="1" applyProtection="1"/>
    <xf numFmtId="0" fontId="6" fillId="0" borderId="41" xfId="0" applyFont="1" applyBorder="1" applyAlignment="1" applyProtection="1">
      <alignment vertical="center"/>
    </xf>
    <xf numFmtId="0" fontId="6" fillId="0" borderId="41" xfId="0" applyFont="1" applyBorder="1" applyAlignment="1" applyProtection="1">
      <alignment horizontal="center"/>
    </xf>
    <xf numFmtId="0" fontId="6" fillId="0" borderId="0" xfId="0" applyFont="1" applyBorder="1" applyAlignment="1" applyProtection="1">
      <alignment horizontal="right"/>
    </xf>
    <xf numFmtId="0" fontId="6" fillId="0" borderId="43" xfId="0" applyFont="1" applyBorder="1" applyAlignment="1" applyProtection="1">
      <alignment horizontal="center"/>
    </xf>
    <xf numFmtId="0" fontId="6" fillId="0" borderId="44" xfId="0" applyFont="1" applyBorder="1" applyProtection="1"/>
    <xf numFmtId="49" fontId="6" fillId="0" borderId="44" xfId="0" applyNumberFormat="1" applyFont="1" applyFill="1" applyBorder="1" applyProtection="1"/>
    <xf numFmtId="49" fontId="6" fillId="0" borderId="45" xfId="0" applyNumberFormat="1" applyFont="1" applyFill="1" applyBorder="1" applyProtection="1"/>
    <xf numFmtId="0" fontId="6" fillId="0" borderId="0" xfId="0" applyFont="1" applyAlignment="1" applyProtection="1">
      <alignment horizontal="center"/>
    </xf>
    <xf numFmtId="0" fontId="6" fillId="0" borderId="38" xfId="0" applyFont="1" applyBorder="1" applyAlignment="1" applyProtection="1">
      <alignment horizontal="center"/>
    </xf>
    <xf numFmtId="0" fontId="11" fillId="2" borderId="46" xfId="0" applyFont="1" applyFill="1" applyBorder="1" applyAlignment="1" applyProtection="1">
      <alignment horizontal="center"/>
    </xf>
    <xf numFmtId="0" fontId="11" fillId="2" borderId="4" xfId="0" applyFont="1" applyFill="1" applyBorder="1" applyProtection="1"/>
    <xf numFmtId="0" fontId="6" fillId="0" borderId="41" xfId="0" applyFont="1" applyFill="1" applyBorder="1" applyAlignment="1" applyProtection="1">
      <alignment horizontal="center"/>
    </xf>
    <xf numFmtId="0" fontId="6" fillId="0" borderId="0" xfId="0" applyFont="1" applyFill="1" applyBorder="1" applyProtection="1"/>
    <xf numFmtId="0" fontId="6" fillId="0" borderId="0" xfId="0" applyFont="1" applyFill="1" applyBorder="1" applyAlignment="1" applyProtection="1">
      <alignment horizontal="center"/>
    </xf>
    <xf numFmtId="0" fontId="6" fillId="0" borderId="42" xfId="0" applyFont="1" applyFill="1" applyBorder="1" applyProtection="1"/>
    <xf numFmtId="0" fontId="6" fillId="0" borderId="0" xfId="0" applyFont="1" applyFill="1" applyProtection="1"/>
    <xf numFmtId="0" fontId="12" fillId="0" borderId="41" xfId="0" applyFont="1" applyBorder="1" applyAlignment="1" applyProtection="1">
      <alignment horizontal="center"/>
    </xf>
    <xf numFmtId="0" fontId="14" fillId="0" borderId="0" xfId="0" applyFont="1" applyBorder="1" applyProtection="1"/>
    <xf numFmtId="0" fontId="12" fillId="0" borderId="0" xfId="0" applyFont="1" applyBorder="1" applyProtection="1"/>
    <xf numFmtId="0" fontId="13" fillId="0" borderId="0" xfId="0" applyFont="1" applyBorder="1" applyProtection="1"/>
    <xf numFmtId="0" fontId="13" fillId="0" borderId="41" xfId="0" applyFont="1" applyBorder="1" applyAlignment="1" applyProtection="1">
      <alignment horizontal="center"/>
    </xf>
    <xf numFmtId="0" fontId="6" fillId="0" borderId="45" xfId="0" applyFont="1" applyBorder="1" applyProtection="1"/>
    <xf numFmtId="0" fontId="4" fillId="0" borderId="0" xfId="4" applyFont="1" applyBorder="1" applyAlignment="1" applyProtection="1">
      <alignment horizontal="left" vertical="center"/>
      <protection hidden="1"/>
    </xf>
    <xf numFmtId="0" fontId="6" fillId="0" borderId="0" xfId="4" applyFont="1" applyBorder="1" applyAlignment="1" applyProtection="1">
      <alignment vertical="center"/>
      <protection hidden="1"/>
    </xf>
    <xf numFmtId="0" fontId="6" fillId="0" borderId="0" xfId="4" applyNumberFormat="1" applyFont="1" applyBorder="1" applyAlignment="1" applyProtection="1">
      <alignment vertical="center"/>
      <protection hidden="1"/>
    </xf>
    <xf numFmtId="10" fontId="6" fillId="0" borderId="0" xfId="4" applyNumberFormat="1" applyFont="1" applyBorder="1" applyAlignment="1" applyProtection="1">
      <alignment vertical="center"/>
      <protection hidden="1"/>
    </xf>
    <xf numFmtId="166" fontId="6" fillId="0" borderId="0" xfId="4" applyNumberFormat="1" applyFont="1" applyBorder="1" applyAlignment="1" applyProtection="1">
      <alignment vertical="center"/>
      <protection hidden="1"/>
    </xf>
    <xf numFmtId="1" fontId="6" fillId="0" borderId="15" xfId="4" applyNumberFormat="1" applyFont="1" applyBorder="1" applyAlignment="1" applyProtection="1">
      <alignment horizontal="center" vertical="center" wrapText="1"/>
      <protection hidden="1"/>
    </xf>
    <xf numFmtId="10" fontId="6" fillId="0" borderId="17" xfId="4" applyNumberFormat="1" applyFont="1" applyBorder="1" applyAlignment="1" applyProtection="1">
      <alignment horizontal="centerContinuous" vertical="center"/>
      <protection hidden="1"/>
    </xf>
    <xf numFmtId="166" fontId="6" fillId="0" borderId="18" xfId="4" applyNumberFormat="1" applyFont="1" applyBorder="1" applyAlignment="1" applyProtection="1">
      <alignment horizontal="centerContinuous" vertical="center"/>
      <protection hidden="1"/>
    </xf>
    <xf numFmtId="1" fontId="6" fillId="0" borderId="19" xfId="4" applyNumberFormat="1" applyFont="1" applyBorder="1" applyAlignment="1" applyProtection="1">
      <alignment horizontal="center" vertical="center" wrapText="1"/>
      <protection hidden="1"/>
    </xf>
    <xf numFmtId="10" fontId="6" fillId="0" borderId="4" xfId="4" applyNumberFormat="1" applyFont="1" applyBorder="1" applyAlignment="1" applyProtection="1">
      <alignment horizontal="center" vertical="center"/>
      <protection hidden="1"/>
    </xf>
    <xf numFmtId="166" fontId="6" fillId="0" borderId="10" xfId="4" applyNumberFormat="1" applyFont="1" applyBorder="1" applyAlignment="1" applyProtection="1">
      <alignment horizontal="center" vertical="center"/>
      <protection hidden="1"/>
    </xf>
    <xf numFmtId="0" fontId="6" fillId="0" borderId="0" xfId="4" applyNumberFormat="1" applyFont="1" applyBorder="1" applyAlignment="1" applyProtection="1">
      <alignment horizontal="left" vertical="center"/>
      <protection hidden="1"/>
    </xf>
    <xf numFmtId="10" fontId="6" fillId="0" borderId="1" xfId="3" applyNumberFormat="1" applyFont="1" applyFill="1" applyBorder="1" applyAlignment="1" applyProtection="1">
      <alignment horizontal="center" vertical="center"/>
      <protection hidden="1"/>
    </xf>
    <xf numFmtId="1" fontId="6" fillId="0" borderId="0" xfId="4" applyNumberFormat="1" applyFont="1" applyBorder="1" applyAlignment="1" applyProtection="1">
      <alignment horizontal="center" vertical="center"/>
      <protection hidden="1"/>
    </xf>
    <xf numFmtId="1" fontId="4" fillId="0" borderId="4" xfId="4" applyNumberFormat="1" applyFont="1" applyBorder="1" applyAlignment="1" applyProtection="1">
      <alignment horizontal="center" vertical="center"/>
      <protection hidden="1"/>
    </xf>
    <xf numFmtId="0" fontId="15" fillId="0" borderId="0" xfId="4" applyFont="1" applyBorder="1" applyAlignment="1" applyProtection="1">
      <alignment vertical="center"/>
      <protection hidden="1"/>
    </xf>
    <xf numFmtId="0" fontId="4" fillId="4" borderId="31" xfId="0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4" borderId="34" xfId="0" applyFont="1" applyFill="1" applyBorder="1" applyAlignment="1">
      <alignment horizontal="center" vertical="center" wrapText="1"/>
    </xf>
    <xf numFmtId="0" fontId="4" fillId="4" borderId="4" xfId="0" applyNumberFormat="1" applyFont="1" applyFill="1" applyBorder="1" applyAlignment="1" applyProtection="1">
      <alignment horizontal="center" vertical="center"/>
      <protection hidden="1"/>
    </xf>
    <xf numFmtId="0" fontId="4" fillId="4" borderId="4" xfId="0" applyNumberFormat="1" applyFont="1" applyFill="1" applyBorder="1" applyAlignment="1" applyProtection="1">
      <alignment horizontal="center" vertical="center" wrapText="1"/>
      <protection hidden="1"/>
    </xf>
    <xf numFmtId="0" fontId="4" fillId="4" borderId="4" xfId="0" applyFont="1" applyFill="1" applyBorder="1" applyAlignment="1" applyProtection="1">
      <alignment vertical="center" wrapText="1"/>
      <protection hidden="1"/>
    </xf>
    <xf numFmtId="49" fontId="6" fillId="3" borderId="1" xfId="0" applyNumberFormat="1" applyFont="1" applyFill="1" applyBorder="1" applyAlignment="1" applyProtection="1">
      <alignment vertical="center"/>
      <protection locked="0"/>
    </xf>
    <xf numFmtId="49" fontId="6" fillId="3" borderId="2" xfId="0" applyNumberFormat="1" applyFont="1" applyFill="1" applyBorder="1" applyAlignment="1" applyProtection="1">
      <alignment vertical="center"/>
      <protection locked="0"/>
    </xf>
    <xf numFmtId="49" fontId="6" fillId="3" borderId="33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 applyProtection="1">
      <alignment vertical="center"/>
      <protection hidden="1"/>
    </xf>
    <xf numFmtId="0" fontId="6" fillId="0" borderId="0" xfId="0" applyFont="1" applyAlignment="1" applyProtection="1">
      <alignment vertical="center"/>
      <protection hidden="1"/>
    </xf>
    <xf numFmtId="0" fontId="10" fillId="0" borderId="0" xfId="0" applyFont="1" applyAlignment="1" applyProtection="1">
      <alignment vertical="center"/>
      <protection hidden="1"/>
    </xf>
    <xf numFmtId="0" fontId="4" fillId="4" borderId="4" xfId="0" applyFont="1" applyFill="1" applyBorder="1" applyAlignment="1" applyProtection="1">
      <alignment vertical="center"/>
      <protection hidden="1"/>
    </xf>
    <xf numFmtId="0" fontId="4" fillId="4" borderId="35" xfId="0" applyFont="1" applyFill="1" applyBorder="1" applyAlignment="1" applyProtection="1">
      <alignment vertical="center"/>
      <protection hidden="1"/>
    </xf>
    <xf numFmtId="0" fontId="6" fillId="0" borderId="36" xfId="0" applyFont="1" applyBorder="1" applyAlignment="1" applyProtection="1">
      <alignment vertical="center"/>
      <protection hidden="1"/>
    </xf>
    <xf numFmtId="0" fontId="4" fillId="0" borderId="37" xfId="0" applyFont="1" applyBorder="1" applyAlignment="1" applyProtection="1">
      <alignment vertical="center"/>
      <protection hidden="1"/>
    </xf>
    <xf numFmtId="0" fontId="4" fillId="4" borderId="1" xfId="0" applyFont="1" applyFill="1" applyBorder="1" applyAlignment="1" applyProtection="1">
      <alignment vertical="center"/>
      <protection hidden="1"/>
    </xf>
    <xf numFmtId="0" fontId="4" fillId="4" borderId="3" xfId="0" applyFont="1" applyFill="1" applyBorder="1" applyAlignment="1" applyProtection="1">
      <alignment vertical="center"/>
      <protection hidden="1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0" fontId="4" fillId="0" borderId="5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4" fontId="6" fillId="0" borderId="8" xfId="0" applyNumberFormat="1" applyFont="1" applyBorder="1" applyAlignment="1">
      <alignment horizontal="right" vertical="center"/>
    </xf>
    <xf numFmtId="2" fontId="6" fillId="0" borderId="0" xfId="0" applyNumberFormat="1" applyFont="1" applyBorder="1" applyAlignment="1">
      <alignment vertical="center"/>
    </xf>
    <xf numFmtId="0" fontId="4" fillId="0" borderId="9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166" fontId="4" fillId="6" borderId="10" xfId="4" applyNumberFormat="1" applyFont="1" applyFill="1" applyBorder="1" applyAlignment="1" applyProtection="1">
      <alignment horizontal="right" vertical="center"/>
      <protection locked="0" hidden="1"/>
    </xf>
    <xf numFmtId="10" fontId="6" fillId="6" borderId="4" xfId="4" applyNumberFormat="1" applyFont="1" applyFill="1" applyBorder="1" applyAlignment="1" applyProtection="1">
      <alignment horizontal="right" vertical="center"/>
      <protection locked="0" hidden="1"/>
    </xf>
    <xf numFmtId="10" fontId="6" fillId="6" borderId="23" xfId="4" applyNumberFormat="1" applyFont="1" applyFill="1" applyBorder="1" applyAlignment="1" applyProtection="1">
      <alignment horizontal="right" vertical="center"/>
      <protection locked="0" hidden="1"/>
    </xf>
    <xf numFmtId="10" fontId="4" fillId="6" borderId="4" xfId="4" applyNumberFormat="1" applyFont="1" applyFill="1" applyBorder="1" applyAlignment="1" applyProtection="1">
      <alignment horizontal="right" vertical="center"/>
      <protection locked="0" hidden="1"/>
    </xf>
    <xf numFmtId="0" fontId="4" fillId="5" borderId="47" xfId="0" applyFont="1" applyFill="1" applyBorder="1" applyAlignment="1" applyProtection="1">
      <alignment vertical="center"/>
      <protection hidden="1"/>
    </xf>
    <xf numFmtId="4" fontId="6" fillId="3" borderId="4" xfId="0" applyNumberFormat="1" applyFont="1" applyFill="1" applyBorder="1" applyAlignment="1" applyProtection="1">
      <alignment horizontal="right" vertical="center"/>
      <protection hidden="1"/>
    </xf>
    <xf numFmtId="168" fontId="6" fillId="3" borderId="4" xfId="0" applyNumberFormat="1" applyFont="1" applyFill="1" applyBorder="1" applyAlignment="1" applyProtection="1">
      <alignment horizontal="right" vertical="center"/>
      <protection hidden="1"/>
    </xf>
    <xf numFmtId="10" fontId="6" fillId="0" borderId="2" xfId="3" applyNumberFormat="1" applyFont="1" applyFill="1" applyBorder="1" applyAlignment="1" applyProtection="1">
      <alignment horizontal="center" vertical="center"/>
      <protection locked="0" hidden="1"/>
    </xf>
    <xf numFmtId="10" fontId="6" fillId="0" borderId="20" xfId="3" applyNumberFormat="1" applyFont="1" applyFill="1" applyBorder="1" applyAlignment="1" applyProtection="1">
      <alignment horizontal="center" vertical="center"/>
      <protection locked="0" hidden="1"/>
    </xf>
    <xf numFmtId="10" fontId="6" fillId="0" borderId="1" xfId="3" applyNumberFormat="1" applyFont="1" applyFill="1" applyBorder="1" applyAlignment="1" applyProtection="1">
      <alignment horizontal="center" vertical="center"/>
      <protection locked="0" hidden="1"/>
    </xf>
    <xf numFmtId="10" fontId="4" fillId="6" borderId="12" xfId="4" applyNumberFormat="1" applyFont="1" applyFill="1" applyBorder="1" applyAlignment="1" applyProtection="1">
      <alignment horizontal="right" vertical="center"/>
      <protection locked="0" hidden="1"/>
    </xf>
    <xf numFmtId="166" fontId="4" fillId="6" borderId="13" xfId="4" applyNumberFormat="1" applyFont="1" applyFill="1" applyBorder="1" applyAlignment="1" applyProtection="1">
      <alignment horizontal="right" vertical="center"/>
      <protection locked="0" hidden="1"/>
    </xf>
    <xf numFmtId="166" fontId="4" fillId="6" borderId="4" xfId="4" applyNumberFormat="1" applyFont="1" applyFill="1" applyBorder="1" applyAlignment="1" applyProtection="1">
      <alignment horizontal="right" vertical="center"/>
      <protection locked="0" hidden="1"/>
    </xf>
    <xf numFmtId="0" fontId="19" fillId="0" borderId="0" xfId="0" applyFont="1" applyAlignment="1" applyProtection="1">
      <alignment vertical="center"/>
      <protection hidden="1"/>
    </xf>
    <xf numFmtId="4" fontId="6" fillId="0" borderId="48" xfId="0" applyNumberFormat="1" applyFont="1" applyBorder="1" applyAlignment="1">
      <alignment horizontal="right" vertical="center"/>
    </xf>
    <xf numFmtId="4" fontId="6" fillId="0" borderId="49" xfId="0" applyNumberFormat="1" applyFont="1" applyBorder="1" applyAlignment="1">
      <alignment horizontal="right" vertical="center"/>
    </xf>
    <xf numFmtId="0" fontId="6" fillId="0" borderId="0" xfId="0" applyFont="1" applyBorder="1" applyAlignment="1" applyProtection="1">
      <alignment vertical="center"/>
      <protection hidden="1"/>
    </xf>
    <xf numFmtId="0" fontId="6" fillId="0" borderId="0" xfId="0" applyFont="1" applyBorder="1" applyAlignment="1" applyProtection="1">
      <alignment horizontal="center" vertical="center"/>
      <protection hidden="1"/>
    </xf>
    <xf numFmtId="0" fontId="4" fillId="5" borderId="47" xfId="0" applyFont="1" applyFill="1" applyBorder="1" applyAlignment="1" applyProtection="1">
      <alignment vertical="center"/>
      <protection hidden="1"/>
    </xf>
    <xf numFmtId="168" fontId="4" fillId="5" borderId="47" xfId="0" applyNumberFormat="1" applyFont="1" applyFill="1" applyBorder="1" applyAlignment="1" applyProtection="1">
      <alignment vertical="center"/>
      <protection hidden="1"/>
    </xf>
    <xf numFmtId="167" fontId="4" fillId="5" borderId="4" xfId="0" applyNumberFormat="1" applyFont="1" applyFill="1" applyBorder="1" applyAlignment="1" applyProtection="1">
      <alignment vertical="center"/>
      <protection hidden="1"/>
    </xf>
    <xf numFmtId="168" fontId="4" fillId="5" borderId="4" xfId="0" applyNumberFormat="1" applyFont="1" applyFill="1" applyBorder="1" applyAlignment="1" applyProtection="1">
      <alignment vertical="center"/>
      <protection hidden="1"/>
    </xf>
    <xf numFmtId="0" fontId="4" fillId="5" borderId="4" xfId="0" applyFont="1" applyFill="1" applyBorder="1" applyAlignment="1" applyProtection="1">
      <alignment vertical="center"/>
      <protection hidden="1"/>
    </xf>
    <xf numFmtId="168" fontId="8" fillId="5" borderId="4" xfId="0" applyNumberFormat="1" applyFont="1" applyFill="1" applyBorder="1" applyAlignment="1" applyProtection="1">
      <alignment vertical="center"/>
      <protection hidden="1"/>
    </xf>
    <xf numFmtId="0" fontId="24" fillId="3" borderId="1" xfId="0" applyNumberFormat="1" applyFont="1" applyFill="1" applyBorder="1" applyAlignment="1">
      <alignment horizontal="left" vertical="center"/>
    </xf>
    <xf numFmtId="0" fontId="20" fillId="10" borderId="4" xfId="0" applyNumberFormat="1" applyFont="1" applyFill="1" applyBorder="1" applyAlignment="1" applyProtection="1">
      <alignment vertical="center"/>
      <protection hidden="1"/>
    </xf>
    <xf numFmtId="0" fontId="20" fillId="10" borderId="4" xfId="0" applyFont="1" applyFill="1" applyBorder="1" applyAlignment="1">
      <alignment horizontal="center" vertical="center"/>
    </xf>
    <xf numFmtId="169" fontId="20" fillId="0" borderId="0" xfId="25" applyNumberFormat="1" applyFont="1" applyFill="1" applyBorder="1" applyAlignment="1" applyProtection="1">
      <alignment vertical="center"/>
      <protection hidden="1"/>
    </xf>
    <xf numFmtId="0" fontId="25" fillId="0" borderId="0" xfId="0" applyNumberFormat="1" applyFont="1" applyFill="1" applyBorder="1" applyAlignment="1" applyProtection="1">
      <alignment horizontal="right" vertical="center"/>
      <protection hidden="1"/>
    </xf>
    <xf numFmtId="0" fontId="20" fillId="3" borderId="3" xfId="0" applyNumberFormat="1" applyFont="1" applyFill="1" applyBorder="1" applyAlignment="1" applyProtection="1">
      <alignment horizontal="center" vertical="center"/>
    </xf>
    <xf numFmtId="0" fontId="20" fillId="0" borderId="0" xfId="0" applyNumberFormat="1" applyFont="1" applyFill="1" applyBorder="1" applyAlignment="1" applyProtection="1">
      <alignment horizontal="center" vertical="center"/>
      <protection hidden="1"/>
    </xf>
    <xf numFmtId="0" fontId="20" fillId="0" borderId="0" xfId="0" applyNumberFormat="1" applyFont="1" applyFill="1" applyBorder="1" applyAlignment="1" applyProtection="1">
      <alignment horizontal="center" vertical="center"/>
    </xf>
    <xf numFmtId="164" fontId="20" fillId="0" borderId="0" xfId="25" applyFont="1" applyFill="1" applyBorder="1" applyAlignment="1" applyProtection="1">
      <alignment vertical="center"/>
    </xf>
    <xf numFmtId="0" fontId="20" fillId="0" borderId="0" xfId="0" applyFont="1" applyAlignment="1">
      <alignment horizontal="center" vertical="center"/>
    </xf>
    <xf numFmtId="164" fontId="20" fillId="0" borderId="0" xfId="25" applyFont="1" applyFill="1" applyBorder="1" applyAlignment="1" applyProtection="1">
      <alignment vertical="center"/>
      <protection hidden="1"/>
    </xf>
    <xf numFmtId="0" fontId="22" fillId="0" borderId="0" xfId="0" applyNumberFormat="1" applyFont="1" applyFill="1" applyBorder="1" applyAlignment="1" applyProtection="1">
      <alignment horizontal="right" vertical="center"/>
      <protection hidden="1"/>
    </xf>
    <xf numFmtId="0" fontId="20" fillId="3" borderId="26" xfId="0" applyNumberFormat="1" applyFont="1" applyFill="1" applyBorder="1" applyAlignment="1" applyProtection="1">
      <alignment horizontal="center" vertical="center"/>
    </xf>
    <xf numFmtId="164" fontId="20" fillId="0" borderId="0" xfId="25" applyFont="1" applyFill="1" applyBorder="1" applyAlignment="1" applyProtection="1">
      <alignment horizontal="center" vertical="center"/>
      <protection hidden="1"/>
    </xf>
    <xf numFmtId="0" fontId="20" fillId="0" borderId="0" xfId="0" applyNumberFormat="1" applyFont="1" applyFill="1" applyBorder="1" applyAlignment="1" applyProtection="1">
      <alignment horizontal="left" vertical="center"/>
      <protection hidden="1"/>
    </xf>
    <xf numFmtId="0" fontId="20" fillId="3" borderId="3" xfId="0" applyNumberFormat="1" applyFont="1" applyFill="1" applyBorder="1" applyAlignment="1" applyProtection="1">
      <alignment horizontal="center" vertical="center"/>
      <protection hidden="1"/>
    </xf>
    <xf numFmtId="0" fontId="22" fillId="0" borderId="0" xfId="0" applyNumberFormat="1" applyFont="1" applyFill="1" applyBorder="1" applyAlignment="1" applyProtection="1">
      <alignment horizontal="center" vertical="center"/>
      <protection hidden="1"/>
    </xf>
    <xf numFmtId="4" fontId="20" fillId="0" borderId="0" xfId="0" applyNumberFormat="1" applyFont="1" applyFill="1" applyBorder="1" applyAlignment="1" applyProtection="1">
      <alignment vertical="center"/>
      <protection hidden="1"/>
    </xf>
    <xf numFmtId="169" fontId="22" fillId="0" borderId="23" xfId="25" applyNumberFormat="1" applyFont="1" applyFill="1" applyBorder="1" applyAlignment="1" applyProtection="1">
      <alignment horizontal="center" vertical="center" wrapText="1"/>
      <protection hidden="1"/>
    </xf>
    <xf numFmtId="0" fontId="22" fillId="0" borderId="23" xfId="0" applyNumberFormat="1" applyFont="1" applyFill="1" applyBorder="1" applyAlignment="1" applyProtection="1">
      <alignment horizontal="center" vertical="center"/>
      <protection hidden="1"/>
    </xf>
    <xf numFmtId="0" fontId="22" fillId="0" borderId="23" xfId="0" applyNumberFormat="1" applyFont="1" applyFill="1" applyBorder="1" applyAlignment="1" applyProtection="1">
      <alignment horizontal="center" vertical="center" wrapText="1"/>
      <protection hidden="1"/>
    </xf>
    <xf numFmtId="164" fontId="22" fillId="0" borderId="23" xfId="25" applyFont="1" applyFill="1" applyBorder="1" applyAlignment="1" applyProtection="1">
      <alignment horizontal="center" vertical="center"/>
      <protection hidden="1"/>
    </xf>
    <xf numFmtId="0" fontId="22" fillId="4" borderId="23" xfId="0" applyNumberFormat="1" applyFont="1" applyFill="1" applyBorder="1" applyAlignment="1" applyProtection="1">
      <alignment horizontal="center" vertical="center" wrapText="1"/>
      <protection hidden="1"/>
    </xf>
    <xf numFmtId="0" fontId="22" fillId="5" borderId="23" xfId="0" applyNumberFormat="1" applyFont="1" applyFill="1" applyBorder="1" applyAlignment="1" applyProtection="1">
      <alignment horizontal="center" vertical="center" wrapText="1"/>
      <protection hidden="1"/>
    </xf>
    <xf numFmtId="4" fontId="20" fillId="7" borderId="4" xfId="0" applyNumberFormat="1" applyFont="1" applyFill="1" applyBorder="1" applyAlignment="1" applyProtection="1">
      <alignment vertical="center"/>
      <protection hidden="1"/>
    </xf>
    <xf numFmtId="4" fontId="20" fillId="6" borderId="4" xfId="0" applyNumberFormat="1" applyFont="1" applyFill="1" applyBorder="1" applyAlignment="1" applyProtection="1">
      <alignment vertical="center"/>
      <protection locked="0" hidden="1"/>
    </xf>
    <xf numFmtId="164" fontId="20" fillId="7" borderId="4" xfId="25" applyFont="1" applyFill="1" applyBorder="1" applyAlignment="1" applyProtection="1">
      <alignment vertical="center"/>
      <protection hidden="1"/>
    </xf>
    <xf numFmtId="44" fontId="20" fillId="7" borderId="4" xfId="146" applyFont="1" applyFill="1" applyBorder="1" applyAlignment="1" applyProtection="1">
      <alignment vertical="center"/>
      <protection hidden="1"/>
    </xf>
    <xf numFmtId="168" fontId="20" fillId="7" borderId="4" xfId="0" applyNumberFormat="1" applyFont="1" applyFill="1" applyBorder="1" applyAlignment="1" applyProtection="1">
      <alignment vertical="center"/>
      <protection hidden="1"/>
    </xf>
    <xf numFmtId="169" fontId="20" fillId="8" borderId="25" xfId="25" applyNumberFormat="1" applyFont="1" applyFill="1" applyBorder="1" applyAlignment="1" applyProtection="1">
      <alignment vertical="center"/>
      <protection hidden="1"/>
    </xf>
    <xf numFmtId="0" fontId="20" fillId="8" borderId="14" xfId="0" applyNumberFormat="1" applyFont="1" applyFill="1" applyBorder="1" applyAlignment="1" applyProtection="1">
      <alignment vertical="center"/>
      <protection hidden="1"/>
    </xf>
    <xf numFmtId="0" fontId="20" fillId="8" borderId="14" xfId="0" applyNumberFormat="1" applyFont="1" applyFill="1" applyBorder="1" applyAlignment="1" applyProtection="1">
      <alignment horizontal="center" vertical="center"/>
      <protection hidden="1"/>
    </xf>
    <xf numFmtId="164" fontId="20" fillId="8" borderId="14" xfId="25" applyFont="1" applyFill="1" applyBorder="1" applyAlignment="1" applyProtection="1">
      <alignment horizontal="center" vertical="center"/>
      <protection hidden="1"/>
    </xf>
    <xf numFmtId="0" fontId="20" fillId="8" borderId="2" xfId="0" applyNumberFormat="1" applyFont="1" applyFill="1" applyBorder="1" applyAlignment="1" applyProtection="1">
      <alignment vertical="center"/>
      <protection hidden="1"/>
    </xf>
    <xf numFmtId="164" fontId="20" fillId="8" borderId="2" xfId="25" applyFont="1" applyFill="1" applyBorder="1" applyAlignment="1" applyProtection="1">
      <alignment vertical="center"/>
      <protection hidden="1"/>
    </xf>
    <xf numFmtId="44" fontId="20" fillId="8" borderId="2" xfId="146" applyFont="1" applyFill="1" applyBorder="1" applyAlignment="1" applyProtection="1">
      <alignment vertical="center"/>
      <protection hidden="1"/>
    </xf>
    <xf numFmtId="4" fontId="20" fillId="8" borderId="2" xfId="0" applyNumberFormat="1" applyFont="1" applyFill="1" applyBorder="1" applyAlignment="1" applyProtection="1">
      <alignment vertical="center"/>
      <protection hidden="1"/>
    </xf>
    <xf numFmtId="4" fontId="20" fillId="8" borderId="3" xfId="0" applyNumberFormat="1" applyFont="1" applyFill="1" applyBorder="1" applyAlignment="1" applyProtection="1">
      <alignment vertical="center"/>
      <protection hidden="1"/>
    </xf>
    <xf numFmtId="0" fontId="26" fillId="0" borderId="0" xfId="155" applyFont="1" applyAlignment="1">
      <alignment vertical="center"/>
    </xf>
    <xf numFmtId="0" fontId="21" fillId="0" borderId="0" xfId="156" applyFont="1" applyAlignment="1">
      <alignment vertical="center"/>
    </xf>
    <xf numFmtId="0" fontId="28" fillId="0" borderId="0" xfId="155" applyFont="1" applyAlignment="1">
      <alignment vertical="center"/>
    </xf>
    <xf numFmtId="0" fontId="26" fillId="0" borderId="0" xfId="155" applyFont="1" applyAlignment="1">
      <alignment horizontal="center" vertical="center"/>
    </xf>
    <xf numFmtId="0" fontId="26" fillId="0" borderId="50" xfId="155" applyFont="1" applyBorder="1" applyAlignment="1">
      <alignment vertical="center"/>
    </xf>
    <xf numFmtId="0" fontId="26" fillId="0" borderId="51" xfId="155" applyFont="1" applyBorder="1" applyAlignment="1">
      <alignment horizontal="center" vertical="center" textRotation="90" wrapText="1"/>
    </xf>
    <xf numFmtId="0" fontId="28" fillId="8" borderId="50" xfId="155" applyFont="1" applyFill="1" applyBorder="1" applyAlignment="1">
      <alignment vertical="center"/>
    </xf>
    <xf numFmtId="0" fontId="26" fillId="0" borderId="53" xfId="155" applyFont="1" applyBorder="1" applyAlignment="1">
      <alignment horizontal="center" vertical="center"/>
    </xf>
    <xf numFmtId="0" fontId="26" fillId="0" borderId="54" xfId="155" applyFont="1" applyBorder="1" applyAlignment="1">
      <alignment horizontal="center" vertical="center"/>
    </xf>
    <xf numFmtId="0" fontId="26" fillId="0" borderId="46" xfId="155" applyFont="1" applyBorder="1" applyAlignment="1">
      <alignment horizontal="center" vertical="center"/>
    </xf>
    <xf numFmtId="0" fontId="26" fillId="0" borderId="4" xfId="155" applyFont="1" applyBorder="1" applyAlignment="1">
      <alignment horizontal="center" vertical="center"/>
    </xf>
    <xf numFmtId="0" fontId="26" fillId="0" borderId="55" xfId="155" applyFont="1" applyBorder="1" applyAlignment="1">
      <alignment vertical="center" wrapText="1"/>
    </xf>
    <xf numFmtId="0" fontId="29" fillId="8" borderId="50" xfId="156" applyFont="1" applyFill="1" applyBorder="1" applyAlignment="1">
      <alignment vertical="center" wrapText="1"/>
    </xf>
    <xf numFmtId="0" fontId="26" fillId="0" borderId="56" xfId="155" applyFont="1" applyBorder="1" applyAlignment="1">
      <alignment horizontal="center" vertical="center"/>
    </xf>
    <xf numFmtId="0" fontId="26" fillId="0" borderId="57" xfId="155" applyFont="1" applyBorder="1" applyAlignment="1">
      <alignment horizontal="center" vertical="center"/>
    </xf>
    <xf numFmtId="0" fontId="26" fillId="0" borderId="0" xfId="155" applyFont="1" applyAlignment="1">
      <alignment vertical="center" wrapText="1"/>
    </xf>
    <xf numFmtId="0" fontId="31" fillId="0" borderId="0" xfId="155" applyFont="1" applyAlignment="1">
      <alignment vertical="center"/>
    </xf>
    <xf numFmtId="0" fontId="1" fillId="0" borderId="0" xfId="155" applyAlignment="1">
      <alignment vertical="center"/>
    </xf>
    <xf numFmtId="0" fontId="31" fillId="11" borderId="1" xfId="155" applyFont="1" applyFill="1" applyBorder="1" applyAlignment="1">
      <alignment vertical="center"/>
    </xf>
    <xf numFmtId="0" fontId="32" fillId="3" borderId="4" xfId="155" applyFont="1" applyFill="1" applyBorder="1" applyAlignment="1">
      <alignment vertical="center"/>
    </xf>
    <xf numFmtId="0" fontId="1" fillId="0" borderId="0" xfId="155" applyAlignment="1">
      <alignment vertical="center" wrapText="1"/>
    </xf>
    <xf numFmtId="0" fontId="18" fillId="0" borderId="0" xfId="155" applyFont="1" applyAlignment="1">
      <alignment vertical="center"/>
    </xf>
    <xf numFmtId="0" fontId="34" fillId="9" borderId="4" xfId="155" applyFont="1" applyFill="1" applyBorder="1" applyAlignment="1">
      <alignment vertical="center" wrapText="1"/>
    </xf>
    <xf numFmtId="0" fontId="23" fillId="9" borderId="4" xfId="155" applyFont="1" applyFill="1" applyBorder="1" applyAlignment="1">
      <alignment vertical="center" wrapText="1"/>
    </xf>
    <xf numFmtId="0" fontId="34" fillId="9" borderId="60" xfId="155" applyFont="1" applyFill="1" applyBorder="1" applyAlignment="1">
      <alignment vertical="center" wrapText="1"/>
    </xf>
    <xf numFmtId="0" fontId="23" fillId="0" borderId="4" xfId="155" applyFont="1" applyBorder="1" applyAlignment="1">
      <alignment vertical="center" wrapText="1"/>
    </xf>
    <xf numFmtId="0" fontId="26" fillId="0" borderId="51" xfId="155" applyFont="1" applyBorder="1" applyAlignment="1">
      <alignment horizontal="center" vertical="center"/>
    </xf>
    <xf numFmtId="0" fontId="21" fillId="0" borderId="52" xfId="156" applyFont="1" applyBorder="1" applyAlignment="1">
      <alignment horizontal="center" vertical="center"/>
    </xf>
    <xf numFmtId="0" fontId="26" fillId="0" borderId="52" xfId="155" applyFont="1" applyBorder="1" applyAlignment="1">
      <alignment horizontal="center" vertical="center" textRotation="90" wrapText="1"/>
    </xf>
    <xf numFmtId="0" fontId="20" fillId="0" borderId="0" xfId="0" applyNumberFormat="1" applyFont="1" applyFill="1" applyBorder="1" applyAlignment="1" applyProtection="1">
      <alignment vertical="center"/>
      <protection hidden="1"/>
    </xf>
    <xf numFmtId="0" fontId="20" fillId="3" borderId="1" xfId="0" applyNumberFormat="1" applyFont="1" applyFill="1" applyBorder="1" applyAlignment="1">
      <alignment horizontal="left" vertical="center"/>
    </xf>
    <xf numFmtId="0" fontId="20" fillId="0" borderId="0" xfId="0" applyNumberFormat="1" applyFont="1" applyFill="1" applyBorder="1" applyAlignment="1">
      <alignment horizontal="left" vertical="center"/>
    </xf>
    <xf numFmtId="0" fontId="20" fillId="0" borderId="0" xfId="0" applyNumberFormat="1" applyFont="1" applyFill="1" applyBorder="1" applyAlignment="1">
      <alignment horizontal="center" vertical="center"/>
    </xf>
    <xf numFmtId="0" fontId="20" fillId="3" borderId="1" xfId="0" applyNumberFormat="1" applyFont="1" applyFill="1" applyBorder="1" applyAlignment="1">
      <alignment horizontal="center" vertical="center"/>
    </xf>
    <xf numFmtId="0" fontId="36" fillId="0" borderId="4" xfId="0" applyFont="1" applyBorder="1" applyAlignment="1">
      <alignment horizontal="left" vertical="center"/>
    </xf>
    <xf numFmtId="0" fontId="36" fillId="0" borderId="3" xfId="0" applyFont="1" applyBorder="1" applyAlignment="1">
      <alignment vertical="center"/>
    </xf>
    <xf numFmtId="2" fontId="36" fillId="0" borderId="3" xfId="0" applyNumberFormat="1" applyFont="1" applyBorder="1" applyAlignment="1">
      <alignment vertical="center"/>
    </xf>
    <xf numFmtId="0" fontId="36" fillId="0" borderId="3" xfId="0" applyFont="1" applyBorder="1" applyAlignment="1">
      <alignment horizontal="center" vertical="center"/>
    </xf>
    <xf numFmtId="0" fontId="36" fillId="0" borderId="35" xfId="0" applyFont="1" applyBorder="1" applyAlignment="1">
      <alignment horizontal="left" vertical="center"/>
    </xf>
    <xf numFmtId="0" fontId="36" fillId="0" borderId="26" xfId="0" applyFont="1" applyBorder="1" applyAlignment="1">
      <alignment vertical="center"/>
    </xf>
    <xf numFmtId="2" fontId="36" fillId="0" borderId="26" xfId="0" applyNumberFormat="1" applyFont="1" applyBorder="1" applyAlignment="1">
      <alignment vertical="center"/>
    </xf>
    <xf numFmtId="0" fontId="36" fillId="0" borderId="26" xfId="0" applyFont="1" applyBorder="1" applyAlignment="1">
      <alignment horizontal="center" vertical="center"/>
    </xf>
    <xf numFmtId="4" fontId="20" fillId="7" borderId="61" xfId="0" applyNumberFormat="1" applyFont="1" applyFill="1" applyBorder="1" applyAlignment="1" applyProtection="1">
      <alignment vertical="center"/>
      <protection hidden="1"/>
    </xf>
    <xf numFmtId="4" fontId="20" fillId="6" borderId="61" xfId="0" applyNumberFormat="1" applyFont="1" applyFill="1" applyBorder="1" applyAlignment="1" applyProtection="1">
      <alignment vertical="center"/>
      <protection locked="0" hidden="1"/>
    </xf>
    <xf numFmtId="164" fontId="20" fillId="7" borderId="61" xfId="25" applyFont="1" applyFill="1" applyBorder="1" applyAlignment="1" applyProtection="1">
      <alignment vertical="center"/>
      <protection hidden="1"/>
    </xf>
    <xf numFmtId="44" fontId="20" fillId="7" borderId="61" xfId="146" applyFont="1" applyFill="1" applyBorder="1" applyAlignment="1" applyProtection="1">
      <alignment vertical="center"/>
      <protection hidden="1"/>
    </xf>
    <xf numFmtId="168" fontId="20" fillId="7" borderId="61" xfId="0" applyNumberFormat="1" applyFont="1" applyFill="1" applyBorder="1" applyAlignment="1" applyProtection="1">
      <alignment vertical="center"/>
      <protection hidden="1"/>
    </xf>
    <xf numFmtId="49" fontId="16" fillId="3" borderId="1" xfId="157" applyNumberFormat="1" applyFill="1" applyBorder="1" applyAlignment="1" applyProtection="1">
      <alignment vertical="center"/>
      <protection locked="0"/>
    </xf>
    <xf numFmtId="0" fontId="6" fillId="0" borderId="0" xfId="4" applyFont="1" applyProtection="1">
      <protection hidden="1"/>
    </xf>
    <xf numFmtId="0" fontId="7" fillId="0" borderId="0" xfId="4" applyFont="1" applyAlignment="1" applyProtection="1">
      <alignment horizontal="left" vertical="center"/>
      <protection hidden="1"/>
    </xf>
    <xf numFmtId="10" fontId="4" fillId="0" borderId="0" xfId="4" applyNumberFormat="1" applyFont="1" applyAlignment="1" applyProtection="1">
      <alignment horizontal="left" vertical="center"/>
      <protection hidden="1"/>
    </xf>
    <xf numFmtId="0" fontId="4" fillId="0" borderId="0" xfId="4" applyFont="1" applyAlignment="1" applyProtection="1">
      <alignment horizontal="left" vertical="center"/>
      <protection hidden="1"/>
    </xf>
    <xf numFmtId="0" fontId="6" fillId="0" borderId="0" xfId="4" applyFont="1" applyAlignment="1" applyProtection="1">
      <alignment vertical="center"/>
      <protection hidden="1"/>
    </xf>
    <xf numFmtId="1" fontId="7" fillId="0" borderId="0" xfId="4" applyNumberFormat="1" applyFont="1" applyAlignment="1" applyProtection="1">
      <alignment horizontal="center" vertical="center"/>
      <protection hidden="1"/>
    </xf>
    <xf numFmtId="10" fontId="6" fillId="0" borderId="0" xfId="4" applyNumberFormat="1" applyFont="1" applyAlignment="1" applyProtection="1">
      <alignment vertical="center"/>
      <protection hidden="1"/>
    </xf>
    <xf numFmtId="166" fontId="6" fillId="0" borderId="0" xfId="4" applyNumberFormat="1" applyFont="1" applyAlignment="1" applyProtection="1">
      <alignment vertical="center"/>
      <protection hidden="1"/>
    </xf>
    <xf numFmtId="0" fontId="4" fillId="0" borderId="4" xfId="4" applyFont="1" applyBorder="1" applyAlignment="1" applyProtection="1">
      <alignment vertical="center"/>
      <protection hidden="1"/>
    </xf>
    <xf numFmtId="0" fontId="4" fillId="0" borderId="0" xfId="4" applyFont="1" applyAlignment="1" applyProtection="1">
      <alignment vertical="center"/>
      <protection hidden="1"/>
    </xf>
    <xf numFmtId="10" fontId="6" fillId="0" borderId="0" xfId="4" applyNumberFormat="1" applyFont="1" applyAlignment="1" applyProtection="1">
      <alignment horizontal="center" vertical="center"/>
      <protection hidden="1"/>
    </xf>
    <xf numFmtId="0" fontId="6" fillId="0" borderId="16" xfId="4" applyFont="1" applyBorder="1" applyAlignment="1" applyProtection="1">
      <alignment horizontal="left" vertical="center"/>
      <protection hidden="1"/>
    </xf>
    <xf numFmtId="0" fontId="6" fillId="6" borderId="7" xfId="4" applyFont="1" applyFill="1" applyBorder="1" applyAlignment="1" applyProtection="1">
      <alignment horizontal="left" vertical="center"/>
      <protection locked="0" hidden="1"/>
    </xf>
    <xf numFmtId="0" fontId="6" fillId="0" borderId="3" xfId="4" applyFont="1" applyBorder="1" applyAlignment="1" applyProtection="1">
      <alignment horizontal="left" vertical="center"/>
      <protection hidden="1"/>
    </xf>
    <xf numFmtId="0" fontId="6" fillId="6" borderId="4" xfId="4" applyFont="1" applyFill="1" applyBorder="1" applyAlignment="1" applyProtection="1">
      <alignment horizontal="left" vertical="center"/>
      <protection locked="0" hidden="1"/>
    </xf>
    <xf numFmtId="0" fontId="6" fillId="0" borderId="19" xfId="4" applyFont="1" applyBorder="1" applyAlignment="1" applyProtection="1">
      <alignment horizontal="left" vertical="center"/>
      <protection hidden="1"/>
    </xf>
    <xf numFmtId="0" fontId="4" fillId="0" borderId="2" xfId="4" applyFont="1" applyBorder="1" applyAlignment="1" applyProtection="1">
      <alignment horizontal="left" vertical="center"/>
      <protection hidden="1"/>
    </xf>
    <xf numFmtId="10" fontId="4" fillId="0" borderId="4" xfId="4" applyNumberFormat="1" applyFont="1" applyBorder="1" applyAlignment="1" applyProtection="1">
      <alignment horizontal="right" vertical="center" shrinkToFit="1"/>
      <protection hidden="1"/>
    </xf>
    <xf numFmtId="0" fontId="6" fillId="0" borderId="0" xfId="4" applyFont="1" applyAlignment="1" applyProtection="1">
      <alignment horizontal="left" vertical="center"/>
      <protection hidden="1"/>
    </xf>
    <xf numFmtId="0" fontId="4" fillId="0" borderId="9" xfId="4" applyFont="1" applyBorder="1" applyAlignment="1" applyProtection="1">
      <alignment horizontal="left" vertical="center"/>
      <protection hidden="1"/>
    </xf>
    <xf numFmtId="0" fontId="4" fillId="0" borderId="1" xfId="4" applyFont="1" applyBorder="1" applyAlignment="1" applyProtection="1">
      <alignment horizontal="left" vertical="center"/>
      <protection hidden="1"/>
    </xf>
    <xf numFmtId="10" fontId="4" fillId="0" borderId="2" xfId="4" applyNumberFormat="1" applyFont="1" applyBorder="1" applyAlignment="1" applyProtection="1">
      <alignment horizontal="right" vertical="center"/>
      <protection hidden="1"/>
    </xf>
    <xf numFmtId="166" fontId="4" fillId="0" borderId="20" xfId="4" applyNumberFormat="1" applyFont="1" applyBorder="1" applyAlignment="1" applyProtection="1">
      <alignment horizontal="right" vertical="center"/>
      <protection hidden="1"/>
    </xf>
    <xf numFmtId="10" fontId="4" fillId="0" borderId="1" xfId="4" applyNumberFormat="1" applyFont="1" applyBorder="1" applyAlignment="1" applyProtection="1">
      <alignment horizontal="right" vertical="center"/>
      <protection hidden="1"/>
    </xf>
    <xf numFmtId="0" fontId="6" fillId="0" borderId="9" xfId="4" applyFont="1" applyBorder="1" applyAlignment="1" applyProtection="1">
      <alignment horizontal="left" vertical="center"/>
      <protection hidden="1"/>
    </xf>
    <xf numFmtId="0" fontId="6" fillId="0" borderId="1" xfId="4" applyFont="1" applyBorder="1" applyAlignment="1" applyProtection="1">
      <alignment horizontal="left" vertical="center"/>
      <protection hidden="1"/>
    </xf>
    <xf numFmtId="166" fontId="6" fillId="0" borderId="10" xfId="4" applyNumberFormat="1" applyFont="1" applyBorder="1" applyAlignment="1" applyProtection="1">
      <alignment horizontal="right" vertical="center"/>
      <protection hidden="1"/>
    </xf>
    <xf numFmtId="10" fontId="6" fillId="0" borderId="4" xfId="4" applyNumberFormat="1" applyFont="1" applyBorder="1" applyAlignment="1" applyProtection="1">
      <alignment horizontal="right" vertical="center"/>
      <protection hidden="1"/>
    </xf>
    <xf numFmtId="0" fontId="6" fillId="0" borderId="21" xfId="4" applyFont="1" applyBorder="1" applyAlignment="1" applyProtection="1">
      <alignment horizontal="left" vertical="center"/>
      <protection hidden="1"/>
    </xf>
    <xf numFmtId="0" fontId="6" fillId="0" borderId="22" xfId="4" applyFont="1" applyBorder="1" applyAlignment="1" applyProtection="1">
      <alignment horizontal="left" vertical="center"/>
      <protection hidden="1"/>
    </xf>
    <xf numFmtId="0" fontId="4" fillId="0" borderId="21" xfId="4" applyFont="1" applyBorder="1" applyAlignment="1" applyProtection="1">
      <alignment horizontal="left" vertical="center"/>
      <protection hidden="1"/>
    </xf>
    <xf numFmtId="10" fontId="4" fillId="0" borderId="23" xfId="4" applyNumberFormat="1" applyFont="1" applyBorder="1" applyAlignment="1" applyProtection="1">
      <alignment horizontal="right" vertical="center"/>
      <protection hidden="1"/>
    </xf>
    <xf numFmtId="166" fontId="4" fillId="0" borderId="24" xfId="4" applyNumberFormat="1" applyFont="1" applyBorder="1" applyAlignment="1" applyProtection="1">
      <alignment horizontal="right" vertical="center"/>
      <protection hidden="1"/>
    </xf>
    <xf numFmtId="0" fontId="4" fillId="0" borderId="19" xfId="4" applyFont="1" applyBorder="1" applyAlignment="1" applyProtection="1">
      <alignment horizontal="left" vertical="center"/>
      <protection hidden="1"/>
    </xf>
    <xf numFmtId="0" fontId="6" fillId="0" borderId="25" xfId="4" applyFont="1" applyBorder="1" applyAlignment="1" applyProtection="1">
      <alignment horizontal="left" vertical="center"/>
      <protection hidden="1"/>
    </xf>
    <xf numFmtId="0" fontId="6" fillId="0" borderId="26" xfId="4" applyFont="1" applyBorder="1" applyAlignment="1" applyProtection="1">
      <alignment horizontal="left" vertical="center"/>
      <protection hidden="1"/>
    </xf>
    <xf numFmtId="0" fontId="6" fillId="0" borderId="2" xfId="4" applyFont="1" applyBorder="1" applyAlignment="1" applyProtection="1">
      <alignment horizontal="left" vertical="center"/>
      <protection hidden="1"/>
    </xf>
    <xf numFmtId="166" fontId="6" fillId="0" borderId="20" xfId="4" applyNumberFormat="1" applyFont="1" applyBorder="1" applyAlignment="1" applyProtection="1">
      <alignment horizontal="right" vertical="center"/>
      <protection hidden="1"/>
    </xf>
    <xf numFmtId="10" fontId="6" fillId="0" borderId="4" xfId="4" applyNumberFormat="1" applyFont="1" applyBorder="1" applyAlignment="1" applyProtection="1">
      <alignment horizontal="right" vertical="center"/>
      <protection locked="0" hidden="1"/>
    </xf>
    <xf numFmtId="10" fontId="4" fillId="0" borderId="4" xfId="4" applyNumberFormat="1" applyFont="1" applyBorder="1" applyAlignment="1" applyProtection="1">
      <alignment horizontal="right" vertical="center"/>
      <protection hidden="1"/>
    </xf>
    <xf numFmtId="166" fontId="4" fillId="0" borderId="10" xfId="4" applyNumberFormat="1" applyFont="1" applyBorder="1" applyAlignment="1" applyProtection="1">
      <alignment horizontal="right" vertical="center"/>
      <protection hidden="1"/>
    </xf>
    <xf numFmtId="0" fontId="4" fillId="0" borderId="3" xfId="4" applyFont="1" applyBorder="1" applyAlignment="1" applyProtection="1">
      <alignment horizontal="left" vertical="center"/>
      <protection hidden="1"/>
    </xf>
    <xf numFmtId="0" fontId="4" fillId="0" borderId="27" xfId="4" applyFont="1" applyBorder="1" applyAlignment="1" applyProtection="1">
      <alignment horizontal="left" vertical="center"/>
      <protection hidden="1"/>
    </xf>
    <xf numFmtId="0" fontId="4" fillId="0" borderId="22" xfId="4" applyFont="1" applyBorder="1" applyAlignment="1" applyProtection="1">
      <alignment horizontal="left" vertical="center"/>
      <protection hidden="1"/>
    </xf>
    <xf numFmtId="10" fontId="6" fillId="0" borderId="2" xfId="4" applyNumberFormat="1" applyFont="1" applyBorder="1" applyAlignment="1" applyProtection="1">
      <alignment horizontal="right" vertical="center"/>
      <protection hidden="1"/>
    </xf>
    <xf numFmtId="10" fontId="6" fillId="0" borderId="1" xfId="4" applyNumberFormat="1" applyFont="1" applyBorder="1" applyAlignment="1" applyProtection="1">
      <alignment horizontal="right" vertical="center"/>
      <protection hidden="1"/>
    </xf>
    <xf numFmtId="0" fontId="6" fillId="0" borderId="0" xfId="4" applyFont="1" applyAlignment="1" applyProtection="1">
      <alignment vertical="center"/>
      <protection locked="0" hidden="1"/>
    </xf>
    <xf numFmtId="0" fontId="4" fillId="0" borderId="28" xfId="4" applyFont="1" applyBorder="1" applyAlignment="1" applyProtection="1">
      <alignment horizontal="left" vertical="center"/>
      <protection hidden="1"/>
    </xf>
    <xf numFmtId="0" fontId="4" fillId="0" borderId="29" xfId="4" applyFont="1" applyBorder="1" applyAlignment="1" applyProtection="1">
      <alignment horizontal="left" vertical="center"/>
      <protection hidden="1"/>
    </xf>
    <xf numFmtId="0" fontId="4" fillId="0" borderId="30" xfId="4" applyFont="1" applyBorder="1" applyAlignment="1" applyProtection="1">
      <alignment horizontal="left" vertical="center"/>
      <protection hidden="1"/>
    </xf>
    <xf numFmtId="1" fontId="6" fillId="0" borderId="0" xfId="4" applyNumberFormat="1" applyFont="1" applyAlignment="1" applyProtection="1">
      <alignment horizontal="left"/>
      <protection hidden="1"/>
    </xf>
    <xf numFmtId="0" fontId="15" fillId="0" borderId="0" xfId="4" applyFont="1" applyAlignment="1" applyProtection="1">
      <alignment vertical="center"/>
      <protection hidden="1"/>
    </xf>
    <xf numFmtId="1" fontId="6" fillId="0" borderId="0" xfId="4" applyNumberFormat="1" applyFont="1" applyAlignment="1" applyProtection="1">
      <alignment horizontal="center" vertical="center"/>
      <protection hidden="1"/>
    </xf>
    <xf numFmtId="166" fontId="4" fillId="0" borderId="4" xfId="4" applyNumberFormat="1" applyFont="1" applyBorder="1" applyAlignment="1" applyProtection="1">
      <alignment horizontal="right" vertical="center"/>
      <protection hidden="1"/>
    </xf>
    <xf numFmtId="0" fontId="37" fillId="0" borderId="26" xfId="0" applyFont="1" applyBorder="1" applyAlignment="1">
      <alignment horizontal="center" vertical="center"/>
    </xf>
    <xf numFmtId="0" fontId="37" fillId="0" borderId="61" xfId="0" applyFont="1" applyBorder="1" applyAlignment="1">
      <alignment horizontal="center" vertical="center"/>
    </xf>
    <xf numFmtId="0" fontId="1" fillId="0" borderId="56" xfId="155" applyBorder="1" applyAlignment="1">
      <alignment horizontal="center" vertical="center"/>
    </xf>
    <xf numFmtId="0" fontId="1" fillId="0" borderId="46" xfId="155" applyBorder="1" applyAlignment="1">
      <alignment horizontal="center" vertical="center"/>
    </xf>
    <xf numFmtId="0" fontId="26" fillId="0" borderId="0" xfId="155" applyFont="1" applyAlignment="1">
      <alignment horizontal="center" vertical="center" wrapText="1"/>
    </xf>
    <xf numFmtId="0" fontId="26" fillId="10" borderId="0" xfId="155" applyFont="1" applyFill="1" applyAlignment="1">
      <alignment horizontal="center" vertical="center"/>
    </xf>
    <xf numFmtId="0" fontId="28" fillId="8" borderId="53" xfId="155" applyFont="1" applyFill="1" applyBorder="1" applyAlignment="1">
      <alignment horizontal="center" vertical="center" wrapText="1"/>
    </xf>
    <xf numFmtId="0" fontId="28" fillId="10" borderId="0" xfId="155" applyFont="1" applyFill="1" applyAlignment="1">
      <alignment horizontal="center" vertical="center" wrapText="1"/>
    </xf>
    <xf numFmtId="0" fontId="26" fillId="0" borderId="62" xfId="155" applyFont="1" applyBorder="1" applyAlignment="1">
      <alignment horizontal="center" vertical="center"/>
    </xf>
    <xf numFmtId="0" fontId="26" fillId="0" borderId="65" xfId="155" applyFont="1" applyBorder="1" applyAlignment="1">
      <alignment vertical="center" wrapText="1"/>
    </xf>
    <xf numFmtId="0" fontId="26" fillId="0" borderId="63" xfId="155" applyFont="1" applyBorder="1" applyAlignment="1">
      <alignment horizontal="center" vertical="center"/>
    </xf>
    <xf numFmtId="0" fontId="21" fillId="0" borderId="55" xfId="156" applyFont="1" applyBorder="1" applyAlignment="1">
      <alignment vertical="center" wrapText="1"/>
    </xf>
    <xf numFmtId="0" fontId="30" fillId="0" borderId="55" xfId="156" applyFont="1" applyBorder="1" applyAlignment="1">
      <alignment vertical="center" wrapText="1"/>
    </xf>
    <xf numFmtId="0" fontId="26" fillId="0" borderId="64" xfId="155" applyFont="1" applyBorder="1" applyAlignment="1">
      <alignment horizontal="center" vertical="center"/>
    </xf>
    <xf numFmtId="0" fontId="30" fillId="0" borderId="66" xfId="156" applyFont="1" applyBorder="1" applyAlignment="1">
      <alignment vertical="center" wrapText="1"/>
    </xf>
    <xf numFmtId="0" fontId="26" fillId="8" borderId="0" xfId="155" applyFont="1" applyFill="1" applyAlignment="1">
      <alignment horizontal="center" vertical="center"/>
    </xf>
    <xf numFmtId="0" fontId="26" fillId="0" borderId="67" xfId="155" applyFont="1" applyBorder="1" applyAlignment="1">
      <alignment vertical="center" wrapText="1"/>
    </xf>
    <xf numFmtId="0" fontId="26" fillId="0" borderId="68" xfId="155" applyFont="1" applyBorder="1" applyAlignment="1">
      <alignment vertical="center" wrapText="1"/>
    </xf>
    <xf numFmtId="0" fontId="26" fillId="8" borderId="39" xfId="155" applyFont="1" applyFill="1" applyBorder="1" applyAlignment="1">
      <alignment vertical="center"/>
    </xf>
    <xf numFmtId="0" fontId="20" fillId="0" borderId="0" xfId="0" applyNumberFormat="1" applyFont="1" applyFill="1" applyBorder="1" applyAlignment="1" applyProtection="1">
      <alignment vertical="center"/>
      <protection hidden="1"/>
    </xf>
    <xf numFmtId="0" fontId="11" fillId="2" borderId="1" xfId="0" applyFont="1" applyFill="1" applyBorder="1" applyAlignment="1" applyProtection="1">
      <alignment horizontal="center"/>
    </xf>
    <xf numFmtId="0" fontId="11" fillId="2" borderId="2" xfId="0" applyFont="1" applyFill="1" applyBorder="1" applyAlignment="1" applyProtection="1">
      <alignment horizontal="center"/>
    </xf>
    <xf numFmtId="0" fontId="11" fillId="2" borderId="3" xfId="0" applyFont="1" applyFill="1" applyBorder="1" applyAlignment="1" applyProtection="1">
      <alignment horizontal="center"/>
    </xf>
    <xf numFmtId="0" fontId="26" fillId="0" borderId="38" xfId="155" applyFont="1" applyBorder="1" applyAlignment="1">
      <alignment horizontal="center" vertical="center"/>
    </xf>
    <xf numFmtId="0" fontId="26" fillId="0" borderId="39" xfId="155" applyFont="1" applyBorder="1" applyAlignment="1">
      <alignment horizontal="center" vertical="center"/>
    </xf>
    <xf numFmtId="0" fontId="26" fillId="0" borderId="40" xfId="155" applyFont="1" applyBorder="1" applyAlignment="1">
      <alignment horizontal="center" vertical="center"/>
    </xf>
    <xf numFmtId="0" fontId="28" fillId="8" borderId="38" xfId="155" applyFont="1" applyFill="1" applyBorder="1" applyAlignment="1">
      <alignment horizontal="left" vertical="center" wrapText="1"/>
    </xf>
    <xf numFmtId="0" fontId="28" fillId="8" borderId="39" xfId="155" applyFont="1" applyFill="1" applyBorder="1" applyAlignment="1">
      <alignment horizontal="left" vertical="center" wrapText="1"/>
    </xf>
    <xf numFmtId="0" fontId="28" fillId="8" borderId="40" xfId="155" applyFont="1" applyFill="1" applyBorder="1" applyAlignment="1">
      <alignment horizontal="left" vertical="center" wrapText="1"/>
    </xf>
    <xf numFmtId="0" fontId="28" fillId="8" borderId="54" xfId="155" applyFont="1" applyFill="1" applyBorder="1" applyAlignment="1">
      <alignment horizontal="center" vertical="center"/>
    </xf>
    <xf numFmtId="0" fontId="28" fillId="8" borderId="64" xfId="155" applyFont="1" applyFill="1" applyBorder="1" applyAlignment="1">
      <alignment horizontal="center" vertical="center"/>
    </xf>
    <xf numFmtId="0" fontId="1" fillId="0" borderId="4" xfId="155" applyBorder="1" applyAlignment="1">
      <alignment vertical="center"/>
    </xf>
    <xf numFmtId="0" fontId="1" fillId="0" borderId="63" xfId="155" applyBorder="1" applyAlignment="1">
      <alignment vertical="center"/>
    </xf>
    <xf numFmtId="0" fontId="1" fillId="0" borderId="1" xfId="155" applyBorder="1" applyAlignment="1">
      <alignment vertical="center"/>
    </xf>
    <xf numFmtId="0" fontId="1" fillId="0" borderId="2" xfId="155" applyBorder="1" applyAlignment="1">
      <alignment vertical="center"/>
    </xf>
    <xf numFmtId="0" fontId="1" fillId="0" borderId="33" xfId="155" applyBorder="1" applyAlignment="1">
      <alignment vertical="center"/>
    </xf>
    <xf numFmtId="0" fontId="1" fillId="0" borderId="57" xfId="155" applyBorder="1" applyAlignment="1">
      <alignment vertical="center" wrapText="1"/>
    </xf>
    <xf numFmtId="0" fontId="1" fillId="0" borderId="62" xfId="155" applyBorder="1" applyAlignment="1">
      <alignment vertical="center" wrapText="1"/>
    </xf>
    <xf numFmtId="0" fontId="1" fillId="0" borderId="4" xfId="155" applyBorder="1" applyAlignment="1">
      <alignment vertical="center" wrapText="1"/>
    </xf>
    <xf numFmtId="0" fontId="1" fillId="0" borderId="63" xfId="155" applyBorder="1" applyAlignment="1">
      <alignment vertical="center" wrapText="1"/>
    </xf>
    <xf numFmtId="0" fontId="34" fillId="3" borderId="1" xfId="155" applyFont="1" applyFill="1" applyBorder="1" applyAlignment="1">
      <alignment horizontal="center" vertical="center" wrapText="1"/>
    </xf>
    <xf numFmtId="0" fontId="34" fillId="3" borderId="3" xfId="155" applyFont="1" applyFill="1" applyBorder="1" applyAlignment="1">
      <alignment horizontal="center" vertical="center" wrapText="1"/>
    </xf>
    <xf numFmtId="0" fontId="23" fillId="3" borderId="1" xfId="155" applyFont="1" applyFill="1" applyBorder="1" applyAlignment="1">
      <alignment horizontal="center" vertical="center" wrapText="1"/>
    </xf>
    <xf numFmtId="0" fontId="33" fillId="12" borderId="58" xfId="155" applyFont="1" applyFill="1" applyBorder="1" applyAlignment="1">
      <alignment vertical="center" wrapText="1"/>
    </xf>
    <xf numFmtId="0" fontId="33" fillId="12" borderId="59" xfId="155" applyFont="1" applyFill="1" applyBorder="1" applyAlignment="1">
      <alignment vertical="center" wrapText="1"/>
    </xf>
    <xf numFmtId="0" fontId="33" fillId="0" borderId="58" xfId="155" applyFont="1" applyBorder="1" applyAlignment="1">
      <alignment horizontal="center" vertical="center" wrapText="1"/>
    </xf>
    <xf numFmtId="0" fontId="33" fillId="0" borderId="59" xfId="155" applyFont="1" applyBorder="1" applyAlignment="1">
      <alignment horizontal="center" vertical="center" wrapText="1"/>
    </xf>
    <xf numFmtId="0" fontId="34" fillId="3" borderId="35" xfId="155" applyFont="1" applyFill="1" applyBorder="1" applyAlignment="1">
      <alignment horizontal="center" vertical="center" wrapText="1"/>
    </xf>
    <xf numFmtId="0" fontId="34" fillId="9" borderId="1" xfId="155" applyFont="1" applyFill="1" applyBorder="1" applyAlignment="1">
      <alignment horizontal="center" vertical="center" wrapText="1"/>
    </xf>
    <xf numFmtId="0" fontId="34" fillId="9" borderId="3" xfId="155" applyFont="1" applyFill="1" applyBorder="1" applyAlignment="1">
      <alignment horizontal="center" vertical="center" wrapText="1"/>
    </xf>
    <xf numFmtId="10" fontId="6" fillId="6" borderId="1" xfId="4" applyNumberFormat="1" applyFont="1" applyFill="1" applyBorder="1" applyAlignment="1" applyProtection="1">
      <alignment horizontal="center" vertical="center"/>
      <protection locked="0" hidden="1"/>
    </xf>
    <xf numFmtId="10" fontId="6" fillId="6" borderId="3" xfId="4" applyNumberFormat="1" applyFont="1" applyFill="1" applyBorder="1" applyAlignment="1" applyProtection="1">
      <alignment horizontal="center" vertical="center"/>
      <protection locked="0" hidden="1"/>
    </xf>
    <xf numFmtId="10" fontId="4" fillId="0" borderId="1" xfId="4" applyNumberFormat="1" applyFont="1" applyBorder="1" applyAlignment="1" applyProtection="1">
      <alignment horizontal="center" vertical="center"/>
      <protection hidden="1"/>
    </xf>
    <xf numFmtId="10" fontId="4" fillId="0" borderId="20" xfId="4" applyNumberFormat="1" applyFont="1" applyBorder="1" applyAlignment="1" applyProtection="1">
      <alignment horizontal="center" vertical="center"/>
      <protection hidden="1"/>
    </xf>
    <xf numFmtId="0" fontId="15" fillId="0" borderId="0" xfId="4" applyFont="1" applyAlignment="1" applyProtection="1">
      <alignment horizontal="center" vertical="center"/>
      <protection hidden="1"/>
    </xf>
    <xf numFmtId="0" fontId="20" fillId="0" borderId="0" xfId="0" applyNumberFormat="1" applyFont="1" applyFill="1" applyBorder="1" applyAlignment="1" applyProtection="1">
      <alignment vertical="center"/>
      <protection hidden="1"/>
    </xf>
    <xf numFmtId="0" fontId="20" fillId="0" borderId="1" xfId="0" applyNumberFormat="1" applyFont="1" applyFill="1" applyBorder="1" applyAlignment="1" applyProtection="1">
      <alignment horizontal="center" vertical="center"/>
      <protection hidden="1"/>
    </xf>
    <xf numFmtId="0" fontId="20" fillId="0" borderId="2" xfId="0" applyNumberFormat="1" applyFont="1" applyFill="1" applyBorder="1" applyAlignment="1" applyProtection="1">
      <alignment horizontal="center" vertical="center"/>
      <protection hidden="1"/>
    </xf>
    <xf numFmtId="0" fontId="20" fillId="0" borderId="3" xfId="0" applyNumberFormat="1" applyFont="1" applyFill="1" applyBorder="1" applyAlignment="1" applyProtection="1">
      <alignment horizontal="center" vertical="center"/>
      <protection hidden="1"/>
    </xf>
    <xf numFmtId="168" fontId="4" fillId="6" borderId="1" xfId="0" applyNumberFormat="1" applyFont="1" applyFill="1" applyBorder="1" applyAlignment="1" applyProtection="1">
      <alignment horizontal="center" vertical="center"/>
      <protection locked="0" hidden="1"/>
    </xf>
    <xf numFmtId="168" fontId="4" fillId="6" borderId="3" xfId="0" applyNumberFormat="1" applyFont="1" applyFill="1" applyBorder="1" applyAlignment="1" applyProtection="1">
      <alignment horizontal="center" vertical="center"/>
      <protection locked="0" hidden="1"/>
    </xf>
  </cellXfs>
  <cellStyles count="158">
    <cellStyle name="Besuchter Hyperlink" xfId="6" builtinId="9" hidden="1"/>
    <cellStyle name="Besuchter Hyperlink" xfId="8" builtinId="9" hidden="1"/>
    <cellStyle name="Besuchter Hyperlink" xfId="10" builtinId="9" hidden="1"/>
    <cellStyle name="Besuchter Hyperlink" xfId="12" builtinId="9" hidden="1"/>
    <cellStyle name="Besuchter Hyperlink" xfId="14" builtinId="9" hidden="1"/>
    <cellStyle name="Besuchter Hyperlink" xfId="16" builtinId="9" hidden="1"/>
    <cellStyle name="Besuchter Hyperlink" xfId="18" builtinId="9" hidden="1"/>
    <cellStyle name="Besuchter Hyperlink" xfId="20" builtinId="9" hidden="1"/>
    <cellStyle name="Besuchter Hyperlink" xfId="22" builtinId="9" hidden="1"/>
    <cellStyle name="Besuchter Hyperlink" xfId="24" builtinId="9" hidden="1"/>
    <cellStyle name="Besuchter Hyperlink" xfId="27" builtinId="9" hidden="1"/>
    <cellStyle name="Besuchter Hyperlink" xfId="29" builtinId="9" hidden="1"/>
    <cellStyle name="Besuchter Hyperlink" xfId="31" builtinId="9" hidden="1"/>
    <cellStyle name="Besuchter Hyperlink" xfId="33" builtinId="9" hidden="1"/>
    <cellStyle name="Besuchter Hyperlink" xfId="35" builtinId="9" hidden="1"/>
    <cellStyle name="Besuchter Hyperlink" xfId="37" builtinId="9" hidden="1"/>
    <cellStyle name="Besuchter Hyperlink" xfId="39" builtinId="9" hidden="1"/>
    <cellStyle name="Besuchter Hyperlink" xfId="41" builtinId="9" hidden="1"/>
    <cellStyle name="Besuchter Hyperlink" xfId="43" builtinId="9" hidden="1"/>
    <cellStyle name="Besuchter Hyperlink" xfId="45" builtinId="9" hidden="1"/>
    <cellStyle name="Besuchter Hyperlink" xfId="47" builtinId="9" hidden="1"/>
    <cellStyle name="Besuchter Hyperlink" xfId="49" builtinId="9" hidden="1"/>
    <cellStyle name="Besuchter Hyperlink" xfId="51" builtinId="9" hidden="1"/>
    <cellStyle name="Besuchter Hyperlink" xfId="53" builtinId="9" hidden="1"/>
    <cellStyle name="Besuchter Hyperlink" xfId="55" builtinId="9" hidden="1"/>
    <cellStyle name="Besuchter Hyperlink" xfId="57" builtinId="9" hidden="1"/>
    <cellStyle name="Besuchter Hyperlink" xfId="59" builtinId="9" hidden="1"/>
    <cellStyle name="Besuchter Hyperlink" xfId="61" builtinId="9" hidden="1"/>
    <cellStyle name="Besuchter Hyperlink" xfId="63" builtinId="9" hidden="1"/>
    <cellStyle name="Besuchter Hyperlink" xfId="65" builtinId="9" hidden="1"/>
    <cellStyle name="Besuchter Hyperlink" xfId="67" builtinId="9" hidden="1"/>
    <cellStyle name="Besuchter Hyperlink" xfId="69" builtinId="9" hidden="1"/>
    <cellStyle name="Besuchter Hyperlink" xfId="71" builtinId="9" hidden="1"/>
    <cellStyle name="Besuchter Hyperlink" xfId="73" builtinId="9" hidden="1"/>
    <cellStyle name="Besuchter Hyperlink" xfId="75" builtinId="9" hidden="1"/>
    <cellStyle name="Besuchter Hyperlink" xfId="77" builtinId="9" hidden="1"/>
    <cellStyle name="Besuchter Hyperlink" xfId="79" builtinId="9" hidden="1"/>
    <cellStyle name="Besuchter Hyperlink" xfId="81" builtinId="9" hidden="1"/>
    <cellStyle name="Besuchter Hyperlink" xfId="83" builtinId="9" hidden="1"/>
    <cellStyle name="Besuchter Hyperlink" xfId="85" builtinId="9" hidden="1"/>
    <cellStyle name="Besuchter Hyperlink" xfId="87" builtinId="9" hidden="1"/>
    <cellStyle name="Besuchter Hyperlink" xfId="89" builtinId="9" hidden="1"/>
    <cellStyle name="Besuchter Hyperlink" xfId="91" builtinId="9" hidden="1"/>
    <cellStyle name="Besuchter Hyperlink" xfId="93" builtinId="9" hidden="1"/>
    <cellStyle name="Besuchter Hyperlink" xfId="95" builtinId="9" hidden="1"/>
    <cellStyle name="Besuchter Hyperlink" xfId="97" builtinId="9" hidden="1"/>
    <cellStyle name="Besuchter Hyperlink" xfId="99" builtinId="9" hidden="1"/>
    <cellStyle name="Besuchter Hyperlink" xfId="101" builtinId="9" hidden="1"/>
    <cellStyle name="Besuchter Hyperlink" xfId="103" builtinId="9" hidden="1"/>
    <cellStyle name="Besuchter Hyperlink" xfId="105" builtinId="9" hidden="1"/>
    <cellStyle name="Besuchter Hyperlink" xfId="107" builtinId="9" hidden="1"/>
    <cellStyle name="Besuchter Hyperlink" xfId="109" builtinId="9" hidden="1"/>
    <cellStyle name="Besuchter Hyperlink" xfId="111" builtinId="9" hidden="1"/>
    <cellStyle name="Besuchter Hyperlink" xfId="113" builtinId="9" hidden="1"/>
    <cellStyle name="Besuchter Hyperlink" xfId="115" builtinId="9" hidden="1"/>
    <cellStyle name="Besuchter Hyperlink" xfId="117" builtinId="9" hidden="1"/>
    <cellStyle name="Besuchter Hyperlink" xfId="119" builtinId="9" hidden="1"/>
    <cellStyle name="Besuchter Hyperlink" xfId="121" builtinId="9" hidden="1"/>
    <cellStyle name="Besuchter Hyperlink" xfId="123" builtinId="9" hidden="1"/>
    <cellStyle name="Besuchter Hyperlink" xfId="125" builtinId="9" hidden="1"/>
    <cellStyle name="Besuchter Hyperlink" xfId="127" builtinId="9" hidden="1"/>
    <cellStyle name="Besuchter Hyperlink" xfId="129" builtinId="9" hidden="1"/>
    <cellStyle name="Besuchter Hyperlink" xfId="131" builtinId="9" hidden="1"/>
    <cellStyle name="Besuchter Hyperlink" xfId="133" builtinId="9" hidden="1"/>
    <cellStyle name="Besuchter Hyperlink" xfId="135" builtinId="9" hidden="1"/>
    <cellStyle name="Besuchter Hyperlink" xfId="137" builtinId="9" hidden="1"/>
    <cellStyle name="Besuchter Hyperlink" xfId="139" builtinId="9" hidden="1"/>
    <cellStyle name="Besuchter Hyperlink" xfId="141" builtinId="9" hidden="1"/>
    <cellStyle name="Besuchter Hyperlink" xfId="143" builtinId="9" hidden="1"/>
    <cellStyle name="Besuchter Hyperlink" xfId="145" builtinId="9" hidden="1"/>
    <cellStyle name="Besuchter Hyperlink" xfId="148" builtinId="9" hidden="1"/>
    <cellStyle name="Besuchter Hyperlink" xfId="150" builtinId="9" hidden="1"/>
    <cellStyle name="Besuchter Hyperlink" xfId="152" builtinId="9" hidden="1"/>
    <cellStyle name="Besuchter Hyperlink" xfId="154" builtinId="9" hidden="1"/>
    <cellStyle name="Euro" xfId="1" xr:uid="{00000000-0005-0000-0000-00004A000000}"/>
    <cellStyle name="fnRegressQ" xfId="2" xr:uid="{00000000-0005-0000-0000-00004B000000}"/>
    <cellStyle name="Komma" xfId="25" builtinId="3"/>
    <cellStyle name="Link" xfId="5" builtinId="8" hidden="1"/>
    <cellStyle name="Link" xfId="7" builtinId="8" hidden="1"/>
    <cellStyle name="Link" xfId="9" builtinId="8" hidden="1"/>
    <cellStyle name="Link" xfId="11" builtinId="8" hidden="1"/>
    <cellStyle name="Link" xfId="13" builtinId="8" hidden="1"/>
    <cellStyle name="Link" xfId="15" builtinId="8" hidden="1"/>
    <cellStyle name="Link" xfId="17" builtinId="8" hidden="1"/>
    <cellStyle name="Link" xfId="19" builtinId="8" hidden="1"/>
    <cellStyle name="Link" xfId="21" builtinId="8" hidden="1"/>
    <cellStyle name="Link" xfId="23" builtinId="8" hidden="1"/>
    <cellStyle name="Link" xfId="26" builtinId="8" hidden="1"/>
    <cellStyle name="Link" xfId="28" builtinId="8" hidden="1"/>
    <cellStyle name="Link" xfId="30" builtinId="8" hidden="1"/>
    <cellStyle name="Link" xfId="32" builtinId="8" hidden="1"/>
    <cellStyle name="Link" xfId="34" builtinId="8" hidden="1"/>
    <cellStyle name="Link" xfId="36" builtinId="8" hidden="1"/>
    <cellStyle name="Link" xfId="38" builtinId="8" hidden="1"/>
    <cellStyle name="Link" xfId="40" builtinId="8" hidden="1"/>
    <cellStyle name="Link" xfId="42" builtinId="8" hidden="1"/>
    <cellStyle name="Link" xfId="44" builtinId="8" hidden="1"/>
    <cellStyle name="Link" xfId="46" builtinId="8" hidden="1"/>
    <cellStyle name="Link" xfId="48" builtinId="8" hidden="1"/>
    <cellStyle name="Link" xfId="50" builtinId="8" hidden="1"/>
    <cellStyle name="Link" xfId="52" builtinId="8" hidden="1"/>
    <cellStyle name="Link" xfId="54" builtinId="8" hidden="1"/>
    <cellStyle name="Link" xfId="56" builtinId="8" hidden="1"/>
    <cellStyle name="Link" xfId="58" builtinId="8" hidden="1"/>
    <cellStyle name="Link" xfId="60" builtinId="8" hidden="1"/>
    <cellStyle name="Link" xfId="62" builtinId="8" hidden="1"/>
    <cellStyle name="Link" xfId="64" builtinId="8" hidden="1"/>
    <cellStyle name="Link" xfId="66" builtinId="8" hidden="1"/>
    <cellStyle name="Link" xfId="68" builtinId="8" hidden="1"/>
    <cellStyle name="Link" xfId="70" builtinId="8" hidden="1"/>
    <cellStyle name="Link" xfId="72" builtinId="8" hidden="1"/>
    <cellStyle name="Link" xfId="74" builtinId="8" hidden="1"/>
    <cellStyle name="Link" xfId="76" builtinId="8" hidden="1"/>
    <cellStyle name="Link" xfId="78" builtinId="8" hidden="1"/>
    <cellStyle name="Link" xfId="80" builtinId="8" hidden="1"/>
    <cellStyle name="Link" xfId="82" builtinId="8" hidden="1"/>
    <cellStyle name="Link" xfId="84" builtinId="8" hidden="1"/>
    <cellStyle name="Link" xfId="86" builtinId="8" hidden="1"/>
    <cellStyle name="Link" xfId="88" builtinId="8" hidden="1"/>
    <cellStyle name="Link" xfId="90" builtinId="8" hidden="1"/>
    <cellStyle name="Link" xfId="92" builtinId="8" hidden="1"/>
    <cellStyle name="Link" xfId="94" builtinId="8" hidden="1"/>
    <cellStyle name="Link" xfId="96" builtinId="8" hidden="1"/>
    <cellStyle name="Link" xfId="98" builtinId="8" hidden="1"/>
    <cellStyle name="Link" xfId="100" builtinId="8" hidden="1"/>
    <cellStyle name="Link" xfId="102" builtinId="8" hidden="1"/>
    <cellStyle name="Link" xfId="104" builtinId="8" hidden="1"/>
    <cellStyle name="Link" xfId="106" builtinId="8" hidden="1"/>
    <cellStyle name="Link" xfId="108" builtinId="8" hidden="1"/>
    <cellStyle name="Link" xfId="110" builtinId="8" hidden="1"/>
    <cellStyle name="Link" xfId="112" builtinId="8" hidden="1"/>
    <cellStyle name="Link" xfId="114" builtinId="8" hidden="1"/>
    <cellStyle name="Link" xfId="116" builtinId="8" hidden="1"/>
    <cellStyle name="Link" xfId="118" builtinId="8" hidden="1"/>
    <cellStyle name="Link" xfId="120" builtinId="8" hidden="1"/>
    <cellStyle name="Link" xfId="122" builtinId="8" hidden="1"/>
    <cellStyle name="Link" xfId="124" builtinId="8" hidden="1"/>
    <cellStyle name="Link" xfId="126" builtinId="8" hidden="1"/>
    <cellStyle name="Link" xfId="128" builtinId="8" hidden="1"/>
    <cellStyle name="Link" xfId="130" builtinId="8" hidden="1"/>
    <cellStyle name="Link" xfId="132" builtinId="8" hidden="1"/>
    <cellStyle name="Link" xfId="134" builtinId="8" hidden="1"/>
    <cellStyle name="Link" xfId="136" builtinId="8" hidden="1"/>
    <cellStyle name="Link" xfId="138" builtinId="8" hidden="1"/>
    <cellStyle name="Link" xfId="140" builtinId="8" hidden="1"/>
    <cellStyle name="Link" xfId="142" builtinId="8" hidden="1"/>
    <cellStyle name="Link" xfId="144" builtinId="8" hidden="1"/>
    <cellStyle name="Link" xfId="147" builtinId="8" hidden="1"/>
    <cellStyle name="Link" xfId="149" builtinId="8" hidden="1"/>
    <cellStyle name="Link" xfId="151" builtinId="8" hidden="1"/>
    <cellStyle name="Link" xfId="153" builtinId="8" hidden="1"/>
    <cellStyle name="Link" xfId="157" builtinId="8"/>
    <cellStyle name="Prozent" xfId="3" builtinId="5"/>
    <cellStyle name="Standard" xfId="0" builtinId="0"/>
    <cellStyle name="Standard 2" xfId="155" xr:uid="{00000000-0005-0000-0000-00009A000000}"/>
    <cellStyle name="Standard 3" xfId="156" xr:uid="{00000000-0005-0000-0000-00009B000000}"/>
    <cellStyle name="Standard 7" xfId="4" xr:uid="{00000000-0005-0000-0000-00009C000000}"/>
    <cellStyle name="Währung" xfId="146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3"/>
  <sheetViews>
    <sheetView showGridLines="0" view="pageLayout" workbookViewId="0">
      <selection activeCell="C3" sqref="C3:C10"/>
    </sheetView>
  </sheetViews>
  <sheetFormatPr baseColWidth="10" defaultColWidth="11.42578125" defaultRowHeight="12.75" x14ac:dyDescent="0.2"/>
  <cols>
    <col min="1" max="1" width="5.7109375" style="21" customWidth="1"/>
    <col min="2" max="2" width="13.28515625" style="9" customWidth="1"/>
    <col min="3" max="16384" width="11.42578125" style="9"/>
  </cols>
  <sheetData>
    <row r="1" spans="1:7" x14ac:dyDescent="0.2">
      <c r="A1" s="5" t="s">
        <v>127</v>
      </c>
      <c r="B1" s="6"/>
      <c r="C1" s="7"/>
      <c r="D1" s="7"/>
      <c r="E1" s="7"/>
      <c r="F1" s="7"/>
      <c r="G1" s="8"/>
    </row>
    <row r="2" spans="1:7" x14ac:dyDescent="0.2">
      <c r="A2" s="10"/>
      <c r="B2" s="11"/>
      <c r="C2" s="12"/>
      <c r="D2" s="12"/>
      <c r="E2" s="12"/>
      <c r="F2" s="12"/>
      <c r="G2" s="13"/>
    </row>
    <row r="3" spans="1:7" x14ac:dyDescent="0.2">
      <c r="A3" s="14"/>
      <c r="B3" s="3" t="s">
        <v>128</v>
      </c>
      <c r="C3" s="58"/>
      <c r="D3" s="59"/>
      <c r="E3" s="59"/>
      <c r="F3" s="59"/>
      <c r="G3" s="60"/>
    </row>
    <row r="4" spans="1:7" x14ac:dyDescent="0.2">
      <c r="A4" s="14"/>
      <c r="B4" s="3" t="s">
        <v>129</v>
      </c>
      <c r="C4" s="58"/>
      <c r="D4" s="59"/>
      <c r="E4" s="59"/>
      <c r="F4" s="59"/>
      <c r="G4" s="60"/>
    </row>
    <row r="5" spans="1:7" x14ac:dyDescent="0.2">
      <c r="A5" s="14"/>
      <c r="B5" s="3" t="s">
        <v>130</v>
      </c>
      <c r="C5" s="58"/>
      <c r="D5" s="59"/>
      <c r="E5" s="59"/>
      <c r="F5" s="59"/>
      <c r="G5" s="60"/>
    </row>
    <row r="6" spans="1:7" x14ac:dyDescent="0.2">
      <c r="A6" s="14"/>
      <c r="B6" s="4" t="s">
        <v>3</v>
      </c>
      <c r="C6" s="58"/>
      <c r="D6" s="59"/>
      <c r="E6" s="59"/>
      <c r="F6" s="59"/>
      <c r="G6" s="60"/>
    </row>
    <row r="7" spans="1:7" x14ac:dyDescent="0.2">
      <c r="A7" s="14"/>
      <c r="B7" s="4" t="s">
        <v>131</v>
      </c>
      <c r="C7" s="58"/>
      <c r="D7" s="59"/>
      <c r="E7" s="59"/>
      <c r="F7" s="59"/>
      <c r="G7" s="60"/>
    </row>
    <row r="8" spans="1:7" x14ac:dyDescent="0.2">
      <c r="A8" s="15"/>
      <c r="B8" s="16" t="s">
        <v>132</v>
      </c>
      <c r="C8" s="58"/>
      <c r="D8" s="59"/>
      <c r="E8" s="59"/>
      <c r="F8" s="59"/>
      <c r="G8" s="60"/>
    </row>
    <row r="9" spans="1:7" x14ac:dyDescent="0.2">
      <c r="A9" s="15"/>
      <c r="B9" s="16" t="s">
        <v>133</v>
      </c>
      <c r="C9" s="197"/>
      <c r="D9" s="59"/>
      <c r="E9" s="59"/>
      <c r="F9" s="59"/>
      <c r="G9" s="60"/>
    </row>
    <row r="10" spans="1:7" ht="13.5" thickBot="1" x14ac:dyDescent="0.25">
      <c r="A10" s="17"/>
      <c r="B10" s="18"/>
      <c r="C10" s="19"/>
      <c r="D10" s="19"/>
      <c r="E10" s="19"/>
      <c r="F10" s="19"/>
      <c r="G10" s="20"/>
    </row>
    <row r="11" spans="1:7" ht="13.5" thickBot="1" x14ac:dyDescent="0.25"/>
    <row r="12" spans="1:7" x14ac:dyDescent="0.2">
      <c r="A12" s="22"/>
      <c r="B12" s="7"/>
      <c r="C12" s="7"/>
      <c r="D12" s="7"/>
      <c r="E12" s="7"/>
      <c r="F12" s="7"/>
      <c r="G12" s="8"/>
    </row>
    <row r="13" spans="1:7" x14ac:dyDescent="0.2">
      <c r="A13" s="23" t="s">
        <v>134</v>
      </c>
      <c r="B13" s="24" t="s">
        <v>135</v>
      </c>
      <c r="C13" s="272" t="s">
        <v>136</v>
      </c>
      <c r="D13" s="273"/>
      <c r="E13" s="273"/>
      <c r="F13" s="274"/>
      <c r="G13" s="13"/>
    </row>
    <row r="14" spans="1:7" s="29" customFormat="1" x14ac:dyDescent="0.2">
      <c r="A14" s="25"/>
      <c r="B14" s="26"/>
      <c r="C14" s="27"/>
      <c r="D14" s="27"/>
      <c r="E14" s="27"/>
      <c r="F14" s="27"/>
      <c r="G14" s="28"/>
    </row>
    <row r="15" spans="1:7" ht="24" customHeight="1" x14ac:dyDescent="0.2">
      <c r="A15" s="15" t="s">
        <v>137</v>
      </c>
      <c r="B15" s="12" t="s">
        <v>142</v>
      </c>
      <c r="C15" s="12" t="s">
        <v>141</v>
      </c>
      <c r="D15" s="12"/>
      <c r="E15" s="12"/>
      <c r="F15" s="12"/>
      <c r="G15" s="13"/>
    </row>
    <row r="16" spans="1:7" ht="24" customHeight="1" x14ac:dyDescent="0.2">
      <c r="A16" s="15"/>
      <c r="B16" s="12" t="s">
        <v>195</v>
      </c>
      <c r="C16" s="12" t="s">
        <v>184</v>
      </c>
      <c r="D16" s="12"/>
      <c r="E16" s="12"/>
      <c r="F16" s="12"/>
      <c r="G16" s="13"/>
    </row>
    <row r="17" spans="1:7" ht="24" customHeight="1" x14ac:dyDescent="0.2">
      <c r="A17" s="15"/>
      <c r="B17" s="12"/>
      <c r="C17" s="12"/>
      <c r="D17" s="12"/>
      <c r="E17" s="12"/>
      <c r="F17" s="12"/>
      <c r="G17" s="13"/>
    </row>
    <row r="18" spans="1:7" ht="24" customHeight="1" x14ac:dyDescent="0.2">
      <c r="A18" s="15" t="s">
        <v>138</v>
      </c>
      <c r="B18" s="12" t="s">
        <v>144</v>
      </c>
      <c r="C18" s="12" t="s">
        <v>185</v>
      </c>
      <c r="D18" s="12"/>
      <c r="E18" s="12"/>
      <c r="F18" s="12"/>
      <c r="G18" s="13"/>
    </row>
    <row r="19" spans="1:7" ht="24" customHeight="1" x14ac:dyDescent="0.2">
      <c r="A19" s="15"/>
      <c r="B19" s="12" t="s">
        <v>143</v>
      </c>
      <c r="C19" s="12" t="s">
        <v>146</v>
      </c>
      <c r="D19" s="12"/>
      <c r="E19" s="12"/>
      <c r="F19" s="12"/>
      <c r="G19" s="13"/>
    </row>
    <row r="20" spans="1:7" ht="24" customHeight="1" x14ac:dyDescent="0.2">
      <c r="A20" s="15"/>
      <c r="B20" s="12"/>
      <c r="C20" s="12"/>
      <c r="D20" s="12"/>
      <c r="E20" s="12"/>
      <c r="F20" s="12"/>
      <c r="G20" s="13"/>
    </row>
    <row r="21" spans="1:7" ht="24" customHeight="1" x14ac:dyDescent="0.2">
      <c r="A21" s="15" t="s">
        <v>139</v>
      </c>
      <c r="B21" s="12" t="s">
        <v>182</v>
      </c>
      <c r="C21" s="12" t="s">
        <v>185</v>
      </c>
      <c r="D21" s="12"/>
      <c r="E21" s="12"/>
      <c r="F21" s="12"/>
      <c r="G21" s="13"/>
    </row>
    <row r="22" spans="1:7" ht="24" customHeight="1" x14ac:dyDescent="0.2">
      <c r="A22" s="15"/>
      <c r="B22" s="12"/>
      <c r="C22" s="12" t="s">
        <v>146</v>
      </c>
      <c r="D22" s="12"/>
      <c r="E22" s="12"/>
      <c r="F22" s="12"/>
      <c r="G22" s="13"/>
    </row>
    <row r="23" spans="1:7" ht="24" customHeight="1" x14ac:dyDescent="0.2">
      <c r="A23" s="15"/>
      <c r="B23" s="12"/>
      <c r="C23" s="12"/>
      <c r="D23" s="12"/>
      <c r="E23" s="12"/>
      <c r="F23" s="12"/>
      <c r="G23" s="13"/>
    </row>
    <row r="24" spans="1:7" ht="24" customHeight="1" x14ac:dyDescent="0.2">
      <c r="A24" s="30" t="s">
        <v>183</v>
      </c>
      <c r="B24" s="31" t="s">
        <v>157</v>
      </c>
      <c r="C24" s="31" t="s">
        <v>152</v>
      </c>
      <c r="D24" s="12"/>
      <c r="E24" s="12"/>
      <c r="F24" s="12"/>
      <c r="G24" s="13"/>
    </row>
    <row r="25" spans="1:7" ht="24" customHeight="1" x14ac:dyDescent="0.2">
      <c r="A25" s="30"/>
      <c r="B25" s="32"/>
      <c r="C25" s="31" t="s">
        <v>154</v>
      </c>
      <c r="D25" s="12"/>
      <c r="E25" s="12"/>
      <c r="F25" s="12"/>
      <c r="G25" s="13"/>
    </row>
    <row r="26" spans="1:7" ht="24" customHeight="1" x14ac:dyDescent="0.2">
      <c r="A26" s="30"/>
      <c r="B26" s="32"/>
      <c r="C26" s="31" t="s">
        <v>153</v>
      </c>
      <c r="D26" s="12"/>
      <c r="E26" s="12"/>
      <c r="F26" s="12"/>
      <c r="G26" s="13"/>
    </row>
    <row r="27" spans="1:7" ht="24" customHeight="1" x14ac:dyDescent="0.2">
      <c r="A27" s="15"/>
      <c r="B27" s="12"/>
      <c r="C27" s="12"/>
      <c r="D27" s="12"/>
      <c r="E27" s="12"/>
      <c r="F27" s="12"/>
      <c r="G27" s="13"/>
    </row>
    <row r="28" spans="1:7" ht="24" customHeight="1" x14ac:dyDescent="0.2">
      <c r="A28" s="30" t="s">
        <v>140</v>
      </c>
      <c r="B28" s="31" t="s">
        <v>147</v>
      </c>
      <c r="C28" s="33"/>
      <c r="D28" s="12"/>
      <c r="E28" s="12"/>
      <c r="F28" s="12"/>
      <c r="G28" s="13"/>
    </row>
    <row r="29" spans="1:7" ht="24" customHeight="1" x14ac:dyDescent="0.2">
      <c r="A29" s="34"/>
      <c r="B29" s="33"/>
      <c r="C29" s="31" t="s">
        <v>148</v>
      </c>
      <c r="D29" s="12"/>
      <c r="E29" s="12"/>
      <c r="F29" s="12"/>
      <c r="G29" s="13"/>
    </row>
    <row r="30" spans="1:7" ht="24" customHeight="1" x14ac:dyDescent="0.2">
      <c r="A30" s="34"/>
      <c r="B30" s="33"/>
      <c r="C30" s="31" t="s">
        <v>149</v>
      </c>
      <c r="D30" s="12"/>
      <c r="E30" s="12"/>
      <c r="F30" s="12"/>
      <c r="G30" s="13"/>
    </row>
    <row r="31" spans="1:7" ht="24" customHeight="1" x14ac:dyDescent="0.2">
      <c r="A31" s="34"/>
      <c r="B31" s="33"/>
      <c r="C31" s="31" t="s">
        <v>150</v>
      </c>
      <c r="D31" s="12"/>
      <c r="E31" s="12"/>
      <c r="F31" s="12"/>
      <c r="G31" s="13"/>
    </row>
    <row r="32" spans="1:7" ht="24" customHeight="1" x14ac:dyDescent="0.2">
      <c r="A32" s="34"/>
      <c r="B32" s="33"/>
      <c r="C32" s="31" t="s">
        <v>151</v>
      </c>
      <c r="D32" s="12"/>
      <c r="E32" s="12"/>
      <c r="F32" s="12"/>
      <c r="G32" s="13"/>
    </row>
    <row r="33" spans="1:7" ht="24" customHeight="1" thickBot="1" x14ac:dyDescent="0.25">
      <c r="A33" s="17"/>
      <c r="B33" s="18"/>
      <c r="C33" s="18"/>
      <c r="D33" s="18"/>
      <c r="E33" s="18"/>
      <c r="F33" s="18"/>
      <c r="G33" s="35"/>
    </row>
  </sheetData>
  <customSheetViews>
    <customSheetView guid="{9F022A53-C572-B444-AEA2-F72CEF04B0CA}" showPageBreaks="1" showGridLines="0" view="pageLayout">
      <selection activeCell="C42" sqref="C42"/>
      <pageMargins left="0.7" right="0.7" top="0.78740157499999996" bottom="0.78740157499999996" header="0.3" footer="0.3"/>
      <printOptions horizontalCentered="1"/>
      <pageSetup paperSize="9" orientation="portrait"/>
      <headerFooter alignWithMargins="0">
        <oddHeader>&amp;CMittelschule Hilpoltstein&amp;R&amp;D</oddHeader>
        <oddFooter>&amp;C&amp;"Tahoma,Standard"&amp;A&amp;R&amp;"Tahoma,Standard"&amp;P von &amp;N</oddFooter>
      </headerFooter>
    </customSheetView>
  </customSheetViews>
  <mergeCells count="1">
    <mergeCell ref="C13:F13"/>
  </mergeCells>
  <phoneticPr fontId="0" type="noConversion"/>
  <printOptions horizontalCentered="1"/>
  <pageMargins left="0.59055118110236227" right="0.19685039370078741" top="0.98425196850393704" bottom="0.98425196850393704" header="0.51181102362204722" footer="0.51181102362204722"/>
  <pageSetup paperSize="9" orientation="portrait" r:id="rId1"/>
  <headerFooter alignWithMargins="0">
    <oddHeader>&amp;R&amp;D</oddHeader>
    <oddFooter>&amp;C&amp;"Tahoma,Standard"&amp;A&amp;R&amp;"Tahoma,Standard"&amp;P von &amp;N</oddFooter>
  </headerFooter>
  <extLst>
    <ext xmlns:mx="http://schemas.microsoft.com/office/mac/excel/2008/main" uri="{64002731-A6B0-56B0-2670-7721B7C09600}">
      <mx:PLV Mode="1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2"/>
  <sheetViews>
    <sheetView showGridLines="0" view="pageLayout" workbookViewId="0">
      <selection activeCell="A35" sqref="A35:XFD49"/>
    </sheetView>
  </sheetViews>
  <sheetFormatPr baseColWidth="10" defaultColWidth="11.42578125" defaultRowHeight="12.75" x14ac:dyDescent="0.2"/>
  <cols>
    <col min="1" max="1" width="16.28515625" style="87" customWidth="1"/>
    <col min="2" max="2" width="44" style="87" customWidth="1"/>
    <col min="3" max="3" width="15.140625" style="87" customWidth="1"/>
    <col min="4" max="16384" width="11.42578125" style="72"/>
  </cols>
  <sheetData>
    <row r="1" spans="1:5" ht="24.75" customHeight="1" x14ac:dyDescent="0.2">
      <c r="A1" s="70" t="s">
        <v>158</v>
      </c>
      <c r="B1" s="71"/>
      <c r="C1" s="71"/>
    </row>
    <row r="2" spans="1:5" ht="7.5" customHeight="1" thickBot="1" x14ac:dyDescent="0.25">
      <c r="A2" s="70"/>
      <c r="B2" s="71"/>
      <c r="C2" s="71"/>
    </row>
    <row r="3" spans="1:5" ht="48" customHeight="1" thickTop="1" thickBot="1" x14ac:dyDescent="0.25">
      <c r="A3" s="52" t="s">
        <v>187</v>
      </c>
      <c r="B3" s="53" t="s">
        <v>17</v>
      </c>
      <c r="C3" s="54" t="s">
        <v>18</v>
      </c>
    </row>
    <row r="4" spans="1:5" ht="22.5" customHeight="1" thickTop="1" thickBot="1" x14ac:dyDescent="0.25">
      <c r="A4" s="73"/>
      <c r="B4" s="74"/>
      <c r="C4" s="74"/>
    </row>
    <row r="5" spans="1:5" ht="35.1" customHeight="1" thickTop="1" x14ac:dyDescent="0.2">
      <c r="A5" s="75" t="s">
        <v>14</v>
      </c>
      <c r="B5" s="76" t="s">
        <v>19</v>
      </c>
      <c r="C5" s="77">
        <v>38</v>
      </c>
      <c r="E5" s="78"/>
    </row>
    <row r="6" spans="1:5" ht="35.1" customHeight="1" x14ac:dyDescent="0.2">
      <c r="A6" s="79" t="s">
        <v>10</v>
      </c>
      <c r="B6" s="80" t="s">
        <v>22</v>
      </c>
      <c r="C6" s="102">
        <v>76</v>
      </c>
      <c r="E6" s="78"/>
    </row>
    <row r="7" spans="1:5" ht="35.1" customHeight="1" x14ac:dyDescent="0.2">
      <c r="A7" s="79" t="s">
        <v>12</v>
      </c>
      <c r="B7" s="81" t="s">
        <v>186</v>
      </c>
      <c r="C7" s="102">
        <v>95</v>
      </c>
      <c r="E7" s="78"/>
    </row>
    <row r="8" spans="1:5" ht="35.1" customHeight="1" x14ac:dyDescent="0.2">
      <c r="A8" s="79" t="s">
        <v>11</v>
      </c>
      <c r="B8" s="80" t="s">
        <v>27</v>
      </c>
      <c r="C8" s="102">
        <v>114</v>
      </c>
      <c r="E8" s="78"/>
    </row>
    <row r="9" spans="1:5" ht="35.1" customHeight="1" x14ac:dyDescent="0.2">
      <c r="A9" s="79" t="s">
        <v>30</v>
      </c>
      <c r="B9" s="80" t="s">
        <v>31</v>
      </c>
      <c r="C9" s="102">
        <v>152</v>
      </c>
      <c r="E9" s="78"/>
    </row>
    <row r="10" spans="1:5" ht="35.1" customHeight="1" x14ac:dyDescent="0.2">
      <c r="A10" s="79" t="s">
        <v>13</v>
      </c>
      <c r="B10" s="80" t="s">
        <v>34</v>
      </c>
      <c r="C10" s="102">
        <v>190</v>
      </c>
      <c r="E10" s="78"/>
    </row>
    <row r="11" spans="1:5" ht="35.1" customHeight="1" x14ac:dyDescent="0.2">
      <c r="A11" s="79" t="s">
        <v>16</v>
      </c>
      <c r="B11" s="80" t="s">
        <v>37</v>
      </c>
      <c r="C11" s="102">
        <v>228</v>
      </c>
      <c r="E11" s="78"/>
    </row>
    <row r="12" spans="1:5" ht="35.1" customHeight="1" thickBot="1" x14ac:dyDescent="0.25">
      <c r="A12" s="79" t="s">
        <v>15</v>
      </c>
      <c r="B12" s="80" t="s">
        <v>40</v>
      </c>
      <c r="C12" s="102">
        <v>266</v>
      </c>
      <c r="E12" s="78"/>
    </row>
    <row r="13" spans="1:5" ht="35.1" customHeight="1" thickTop="1" x14ac:dyDescent="0.2">
      <c r="A13" s="75" t="s">
        <v>20</v>
      </c>
      <c r="B13" s="76" t="s">
        <v>21</v>
      </c>
      <c r="C13" s="77">
        <v>9</v>
      </c>
      <c r="E13" s="78"/>
    </row>
    <row r="14" spans="1:5" ht="35.1" customHeight="1" x14ac:dyDescent="0.2">
      <c r="A14" s="79" t="s">
        <v>23</v>
      </c>
      <c r="B14" s="80" t="s">
        <v>24</v>
      </c>
      <c r="C14" s="102">
        <v>18</v>
      </c>
      <c r="E14" s="78"/>
    </row>
    <row r="15" spans="1:5" ht="35.1" customHeight="1" x14ac:dyDescent="0.2">
      <c r="A15" s="79" t="s">
        <v>25</v>
      </c>
      <c r="B15" s="80" t="s">
        <v>26</v>
      </c>
      <c r="C15" s="102">
        <v>1</v>
      </c>
      <c r="E15" s="78"/>
    </row>
    <row r="16" spans="1:5" ht="35.1" customHeight="1" x14ac:dyDescent="0.2">
      <c r="A16" s="79" t="s">
        <v>28</v>
      </c>
      <c r="B16" s="80" t="s">
        <v>29</v>
      </c>
      <c r="C16" s="102">
        <v>2</v>
      </c>
      <c r="E16" s="78"/>
    </row>
    <row r="17" spans="1:5" ht="35.1" customHeight="1" x14ac:dyDescent="0.2">
      <c r="A17" s="79" t="s">
        <v>32</v>
      </c>
      <c r="B17" s="80" t="s">
        <v>33</v>
      </c>
      <c r="C17" s="102">
        <v>3</v>
      </c>
      <c r="E17" s="78"/>
    </row>
    <row r="18" spans="1:5" ht="35.1" customHeight="1" x14ac:dyDescent="0.2">
      <c r="A18" s="79" t="s">
        <v>35</v>
      </c>
      <c r="B18" s="80" t="s">
        <v>36</v>
      </c>
      <c r="C18" s="102">
        <v>4</v>
      </c>
      <c r="E18" s="78"/>
    </row>
    <row r="19" spans="1:5" ht="35.1" customHeight="1" x14ac:dyDescent="0.2">
      <c r="A19" s="79" t="s">
        <v>38</v>
      </c>
      <c r="B19" s="80" t="s">
        <v>39</v>
      </c>
      <c r="C19" s="102">
        <v>6</v>
      </c>
      <c r="E19" s="78"/>
    </row>
    <row r="20" spans="1:5" ht="35.1" customHeight="1" thickBot="1" x14ac:dyDescent="0.25">
      <c r="A20" s="82" t="s">
        <v>41</v>
      </c>
      <c r="B20" s="83" t="s">
        <v>42</v>
      </c>
      <c r="C20" s="103"/>
      <c r="E20" s="78"/>
    </row>
    <row r="21" spans="1:5" ht="15" customHeight="1" thickTop="1" x14ac:dyDescent="0.2">
      <c r="A21" s="84"/>
      <c r="B21" s="85"/>
      <c r="C21" s="85"/>
    </row>
    <row r="22" spans="1:5" x14ac:dyDescent="0.2">
      <c r="A22" s="86"/>
    </row>
  </sheetData>
  <customSheetViews>
    <customSheetView guid="{9F022A53-C572-B444-AEA2-F72CEF04B0CA}" showPageBreaks="1" showGridLines="0" view="pageLayout">
      <selection activeCell="C42" sqref="C42"/>
      <pageMargins left="0.7" right="0.7" top="0.78740157499999996" bottom="0.78740157499999996" header="0.3" footer="0.3"/>
      <printOptions horizontalCentered="1"/>
      <pageSetup paperSize="9" orientation="portrait" horizontalDpi="300" verticalDpi="300"/>
      <headerFooter alignWithMargins="0">
        <oddHeader>&amp;CMittelschule Hilpoltstein&amp;R&amp;D</oddHeader>
        <oddFooter>&amp;C&amp;"Tahoma,Standard"&amp;A&amp;R&amp;"Tahoma,Standard"&amp;P von &amp;N</oddFooter>
      </headerFooter>
    </customSheetView>
  </customSheetViews>
  <phoneticPr fontId="4" type="noConversion"/>
  <printOptions horizontalCentered="1"/>
  <pageMargins left="0.59055118110236227" right="0.19685039370078741" top="0.98425196850393704" bottom="0.98425196850393704" header="0.51181102362204722" footer="0.51181102362204722"/>
  <pageSetup paperSize="9" orientation="portrait" horizontalDpi="300" verticalDpi="300" r:id="rId1"/>
  <headerFooter alignWithMargins="0">
    <oddHeader>&amp;R&amp;D</oddHeader>
    <oddFooter>&amp;C&amp;"Tahoma,Standard"&amp;A&amp;R&amp;"Tahoma,Standard"&amp;P von &amp;N</oddFooter>
  </headerFooter>
  <extLst>
    <ext xmlns:mx="http://schemas.microsoft.com/office/mac/excel/2008/main" uri="{64002731-A6B0-56B0-2670-7721B7C09600}">
      <mx:PLV Mode="1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28A32F-F282-4799-A6F1-EB7224DB81F5}">
  <sheetPr>
    <pageSetUpPr fitToPage="1"/>
  </sheetPr>
  <dimension ref="A1:Q62"/>
  <sheetViews>
    <sheetView showGridLines="0" zoomScale="85" zoomScaleNormal="85" zoomScalePageLayoutView="125" workbookViewId="0">
      <selection activeCell="Q16" sqref="Q16"/>
    </sheetView>
  </sheetViews>
  <sheetFormatPr baseColWidth="10" defaultColWidth="10.85546875" defaultRowHeight="14.25" x14ac:dyDescent="0.2"/>
  <cols>
    <col min="1" max="1" width="31.5703125" style="151" customWidth="1"/>
    <col min="2" max="13" width="10" style="151" customWidth="1"/>
    <col min="14" max="16384" width="10.85546875" style="151"/>
  </cols>
  <sheetData>
    <row r="1" spans="1:15" x14ac:dyDescent="0.2">
      <c r="A1" s="150"/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</row>
    <row r="2" spans="1:15" ht="15" x14ac:dyDescent="0.2">
      <c r="A2" s="152" t="s">
        <v>207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</row>
    <row r="3" spans="1:15" x14ac:dyDescent="0.2">
      <c r="A3" s="150"/>
      <c r="B3" s="153"/>
      <c r="C3" s="153"/>
      <c r="D3" s="153"/>
      <c r="E3" s="153"/>
      <c r="F3" s="153"/>
      <c r="G3" s="153"/>
      <c r="H3" s="153"/>
      <c r="I3" s="153"/>
      <c r="J3" s="153"/>
      <c r="K3" s="153"/>
      <c r="L3" s="153"/>
      <c r="M3" s="153"/>
    </row>
    <row r="4" spans="1:15" ht="15" thickBot="1" x14ac:dyDescent="0.25">
      <c r="A4" s="150"/>
      <c r="B4" s="153"/>
      <c r="C4" s="153"/>
      <c r="D4" s="153"/>
      <c r="E4" s="153"/>
      <c r="F4" s="153"/>
      <c r="G4" s="153"/>
      <c r="H4" s="153"/>
      <c r="I4" s="153"/>
      <c r="J4" s="153"/>
      <c r="K4" s="153"/>
      <c r="L4" s="153"/>
      <c r="M4" s="153"/>
    </row>
    <row r="5" spans="1:15" ht="33" customHeight="1" thickBot="1" x14ac:dyDescent="0.25">
      <c r="B5" s="275" t="s">
        <v>209</v>
      </c>
      <c r="C5" s="276"/>
      <c r="D5" s="276"/>
      <c r="E5" s="276"/>
      <c r="F5" s="276"/>
      <c r="G5" s="276"/>
      <c r="H5" s="276"/>
      <c r="I5" s="276"/>
      <c r="J5" s="276"/>
      <c r="K5" s="276"/>
      <c r="L5" s="276"/>
      <c r="M5" s="276"/>
      <c r="N5" s="276"/>
      <c r="O5" s="277"/>
    </row>
    <row r="6" spans="1:15" ht="54" customHeight="1" thickBot="1" x14ac:dyDescent="0.25">
      <c r="A6" s="154" t="s">
        <v>208</v>
      </c>
      <c r="B6" s="176" t="s">
        <v>210</v>
      </c>
      <c r="C6" s="176" t="s">
        <v>41</v>
      </c>
      <c r="D6" s="176" t="s">
        <v>211</v>
      </c>
      <c r="E6" s="176" t="s">
        <v>212</v>
      </c>
      <c r="F6" s="176" t="s">
        <v>213</v>
      </c>
      <c r="G6" s="176" t="s">
        <v>214</v>
      </c>
      <c r="H6" s="176" t="s">
        <v>215</v>
      </c>
      <c r="I6" s="176" t="s">
        <v>216</v>
      </c>
      <c r="J6" s="176" t="s">
        <v>217</v>
      </c>
      <c r="K6" s="176" t="s">
        <v>218</v>
      </c>
      <c r="L6" s="176" t="s">
        <v>219</v>
      </c>
      <c r="M6" s="176" t="s">
        <v>220</v>
      </c>
      <c r="N6" s="176" t="s">
        <v>221</v>
      </c>
      <c r="O6" s="177" t="s">
        <v>348</v>
      </c>
    </row>
    <row r="7" spans="1:15" ht="129" customHeight="1" thickBot="1" x14ac:dyDescent="0.25">
      <c r="A7" s="154"/>
      <c r="B7" s="155" t="s">
        <v>222</v>
      </c>
      <c r="C7" s="155" t="s">
        <v>223</v>
      </c>
      <c r="D7" s="155" t="s">
        <v>224</v>
      </c>
      <c r="E7" s="155" t="s">
        <v>349</v>
      </c>
      <c r="F7" s="155" t="s">
        <v>350</v>
      </c>
      <c r="G7" s="155" t="s">
        <v>225</v>
      </c>
      <c r="H7" s="155" t="s">
        <v>226</v>
      </c>
      <c r="I7" s="155" t="s">
        <v>227</v>
      </c>
      <c r="J7" s="155" t="s">
        <v>228</v>
      </c>
      <c r="K7" s="155" t="s">
        <v>229</v>
      </c>
      <c r="L7" s="155" t="s">
        <v>230</v>
      </c>
      <c r="M7" s="155" t="s">
        <v>231</v>
      </c>
      <c r="N7" s="155" t="s">
        <v>631</v>
      </c>
      <c r="O7" s="178" t="s">
        <v>202</v>
      </c>
    </row>
    <row r="8" spans="1:15" ht="33" customHeight="1" thickBot="1" x14ac:dyDescent="0.25">
      <c r="A8" s="156" t="s">
        <v>232</v>
      </c>
      <c r="B8" s="270"/>
      <c r="C8" s="270"/>
      <c r="D8" s="270"/>
      <c r="E8" s="270"/>
      <c r="F8" s="270"/>
      <c r="G8" s="270"/>
      <c r="H8" s="270"/>
      <c r="I8" s="270"/>
      <c r="J8" s="270"/>
      <c r="K8" s="270"/>
      <c r="L8" s="270"/>
      <c r="M8" s="270"/>
      <c r="N8" s="270"/>
      <c r="O8" s="270"/>
    </row>
    <row r="9" spans="1:15" ht="72.95" customHeight="1" x14ac:dyDescent="0.2">
      <c r="A9" s="269" t="s">
        <v>233</v>
      </c>
      <c r="B9" s="157" t="s">
        <v>234</v>
      </c>
      <c r="C9" s="158" t="s">
        <v>234</v>
      </c>
      <c r="D9" s="158" t="s">
        <v>234</v>
      </c>
      <c r="E9" s="158" t="s">
        <v>234</v>
      </c>
      <c r="F9" s="158" t="s">
        <v>234</v>
      </c>
      <c r="G9" s="158" t="s">
        <v>234</v>
      </c>
      <c r="H9" s="158" t="s">
        <v>234</v>
      </c>
      <c r="I9" s="158" t="s">
        <v>234</v>
      </c>
      <c r="J9" s="158" t="s">
        <v>234</v>
      </c>
      <c r="K9" s="158" t="s">
        <v>234</v>
      </c>
      <c r="L9" s="158" t="s">
        <v>234</v>
      </c>
      <c r="M9" s="158" t="s">
        <v>234</v>
      </c>
      <c r="N9" s="158" t="s">
        <v>234</v>
      </c>
      <c r="O9" s="265" t="s">
        <v>234</v>
      </c>
    </row>
    <row r="10" spans="1:15" ht="72.95" customHeight="1" x14ac:dyDescent="0.2">
      <c r="A10" s="161" t="s">
        <v>235</v>
      </c>
      <c r="B10" s="159" t="s">
        <v>234</v>
      </c>
      <c r="C10" s="160" t="s">
        <v>234</v>
      </c>
      <c r="D10" s="160" t="s">
        <v>234</v>
      </c>
      <c r="E10" s="160" t="s">
        <v>234</v>
      </c>
      <c r="F10" s="160" t="s">
        <v>234</v>
      </c>
      <c r="G10" s="160" t="s">
        <v>234</v>
      </c>
      <c r="H10" s="160" t="s">
        <v>234</v>
      </c>
      <c r="I10" s="160" t="s">
        <v>234</v>
      </c>
      <c r="J10" s="160" t="s">
        <v>234</v>
      </c>
      <c r="K10" s="160" t="s">
        <v>234</v>
      </c>
      <c r="L10" s="160" t="s">
        <v>234</v>
      </c>
      <c r="M10" s="160" t="s">
        <v>234</v>
      </c>
      <c r="N10" s="160" t="s">
        <v>234</v>
      </c>
      <c r="O10" s="262" t="s">
        <v>234</v>
      </c>
    </row>
    <row r="11" spans="1:15" ht="72.95" customHeight="1" x14ac:dyDescent="0.2">
      <c r="A11" s="161" t="s">
        <v>236</v>
      </c>
      <c r="B11" s="159" t="s">
        <v>20</v>
      </c>
      <c r="C11" s="160" t="s">
        <v>20</v>
      </c>
      <c r="D11" s="160" t="s">
        <v>14</v>
      </c>
      <c r="E11" s="160" t="s">
        <v>20</v>
      </c>
      <c r="F11" s="160" t="s">
        <v>20</v>
      </c>
      <c r="G11" s="160" t="s">
        <v>20</v>
      </c>
      <c r="H11" s="160" t="s">
        <v>20</v>
      </c>
      <c r="I11" s="160" t="s">
        <v>237</v>
      </c>
      <c r="J11" s="160" t="s">
        <v>237</v>
      </c>
      <c r="K11" s="160" t="s">
        <v>20</v>
      </c>
      <c r="L11" s="160" t="s">
        <v>20</v>
      </c>
      <c r="M11" s="160" t="s">
        <v>20</v>
      </c>
      <c r="N11" s="160" t="s">
        <v>20</v>
      </c>
      <c r="O11" s="262" t="s">
        <v>20</v>
      </c>
    </row>
    <row r="12" spans="1:15" ht="72.95" customHeight="1" x14ac:dyDescent="0.2">
      <c r="A12" s="161" t="s">
        <v>238</v>
      </c>
      <c r="B12" s="159" t="s">
        <v>11</v>
      </c>
      <c r="C12" s="160" t="s">
        <v>11</v>
      </c>
      <c r="D12" s="160" t="s">
        <v>239</v>
      </c>
      <c r="E12" s="160" t="s">
        <v>239</v>
      </c>
      <c r="F12" s="160" t="s">
        <v>239</v>
      </c>
      <c r="G12" s="160" t="s">
        <v>14</v>
      </c>
      <c r="H12" s="160" t="s">
        <v>14</v>
      </c>
      <c r="I12" s="160" t="s">
        <v>239</v>
      </c>
      <c r="J12" s="160" t="s">
        <v>239</v>
      </c>
      <c r="K12" s="160" t="s">
        <v>11</v>
      </c>
      <c r="L12" s="160" t="s">
        <v>11</v>
      </c>
      <c r="M12" s="160" t="s">
        <v>20</v>
      </c>
      <c r="N12" s="160"/>
      <c r="O12" s="262"/>
    </row>
    <row r="13" spans="1:15" ht="72.95" customHeight="1" x14ac:dyDescent="0.2">
      <c r="A13" s="161" t="s">
        <v>240</v>
      </c>
      <c r="B13" s="159" t="s">
        <v>12</v>
      </c>
      <c r="C13" s="160" t="s">
        <v>12</v>
      </c>
      <c r="D13" s="160"/>
      <c r="E13" s="160"/>
      <c r="F13" s="160"/>
      <c r="G13" s="160"/>
      <c r="H13" s="160"/>
      <c r="I13" s="160"/>
      <c r="J13" s="160"/>
      <c r="K13" s="160"/>
      <c r="L13" s="160"/>
      <c r="M13" s="160"/>
      <c r="N13" s="160"/>
      <c r="O13" s="262"/>
    </row>
    <row r="14" spans="1:15" ht="72.95" customHeight="1" x14ac:dyDescent="0.2">
      <c r="A14" s="161" t="s">
        <v>241</v>
      </c>
      <c r="B14" s="159" t="s">
        <v>14</v>
      </c>
      <c r="C14" s="160" t="s">
        <v>14</v>
      </c>
      <c r="D14" s="160" t="s">
        <v>14</v>
      </c>
      <c r="E14" s="160" t="s">
        <v>14</v>
      </c>
      <c r="F14" s="160" t="s">
        <v>14</v>
      </c>
      <c r="G14" s="160" t="s">
        <v>14</v>
      </c>
      <c r="H14" s="160" t="s">
        <v>14</v>
      </c>
      <c r="I14" s="160" t="s">
        <v>14</v>
      </c>
      <c r="J14" s="160" t="s">
        <v>14</v>
      </c>
      <c r="K14" s="160" t="s">
        <v>14</v>
      </c>
      <c r="L14" s="160" t="s">
        <v>14</v>
      </c>
      <c r="M14" s="160" t="s">
        <v>14</v>
      </c>
      <c r="N14" s="160" t="s">
        <v>14</v>
      </c>
      <c r="O14" s="262" t="s">
        <v>14</v>
      </c>
    </row>
    <row r="15" spans="1:15" ht="72.95" customHeight="1" x14ac:dyDescent="0.2">
      <c r="A15" s="161" t="s">
        <v>242</v>
      </c>
      <c r="B15" s="159" t="s">
        <v>615</v>
      </c>
      <c r="C15" s="160" t="s">
        <v>615</v>
      </c>
      <c r="D15" s="160" t="s">
        <v>615</v>
      </c>
      <c r="E15" s="160" t="s">
        <v>615</v>
      </c>
      <c r="F15" s="160" t="s">
        <v>615</v>
      </c>
      <c r="G15" s="160" t="s">
        <v>615</v>
      </c>
      <c r="H15" s="160" t="s">
        <v>615</v>
      </c>
      <c r="I15" s="160" t="s">
        <v>615</v>
      </c>
      <c r="J15" s="160" t="s">
        <v>615</v>
      </c>
      <c r="K15" s="160" t="s">
        <v>615</v>
      </c>
      <c r="L15" s="160" t="s">
        <v>615</v>
      </c>
      <c r="M15" s="160" t="s">
        <v>615</v>
      </c>
      <c r="N15" s="160" t="s">
        <v>615</v>
      </c>
      <c r="O15" s="262" t="s">
        <v>615</v>
      </c>
    </row>
    <row r="16" spans="1:15" ht="72.95" customHeight="1" x14ac:dyDescent="0.2">
      <c r="A16" s="161" t="s">
        <v>244</v>
      </c>
      <c r="B16" s="159" t="s">
        <v>247</v>
      </c>
      <c r="C16" s="160" t="s">
        <v>247</v>
      </c>
      <c r="D16" s="160" t="s">
        <v>247</v>
      </c>
      <c r="E16" s="160" t="s">
        <v>247</v>
      </c>
      <c r="F16" s="160" t="s">
        <v>247</v>
      </c>
      <c r="G16" s="160" t="s">
        <v>247</v>
      </c>
      <c r="H16" s="160" t="s">
        <v>247</v>
      </c>
      <c r="I16" s="160" t="s">
        <v>247</v>
      </c>
      <c r="J16" s="160" t="s">
        <v>247</v>
      </c>
      <c r="K16" s="160" t="s">
        <v>247</v>
      </c>
      <c r="L16" s="160" t="s">
        <v>247</v>
      </c>
      <c r="M16" s="160" t="s">
        <v>247</v>
      </c>
      <c r="N16" s="160" t="s">
        <v>247</v>
      </c>
      <c r="O16" s="262" t="s">
        <v>247</v>
      </c>
    </row>
    <row r="17" spans="1:15" ht="72.95" customHeight="1" x14ac:dyDescent="0.2">
      <c r="A17" s="161" t="s">
        <v>245</v>
      </c>
      <c r="B17" s="159"/>
      <c r="C17" s="160"/>
      <c r="D17" s="160"/>
      <c r="E17" s="160" t="s">
        <v>11</v>
      </c>
      <c r="F17" s="160" t="s">
        <v>11</v>
      </c>
      <c r="G17" s="160"/>
      <c r="H17" s="160"/>
      <c r="I17" s="160"/>
      <c r="J17" s="160"/>
      <c r="K17" s="160"/>
      <c r="L17" s="160"/>
      <c r="M17" s="160"/>
      <c r="N17" s="160"/>
      <c r="O17" s="262"/>
    </row>
    <row r="18" spans="1:15" ht="72.95" customHeight="1" x14ac:dyDescent="0.2">
      <c r="A18" s="161" t="s">
        <v>246</v>
      </c>
      <c r="B18" s="159" t="s">
        <v>247</v>
      </c>
      <c r="C18" s="160" t="s">
        <v>247</v>
      </c>
      <c r="D18" s="160" t="s">
        <v>239</v>
      </c>
      <c r="E18" s="160" t="s">
        <v>247</v>
      </c>
      <c r="F18" s="160" t="s">
        <v>247</v>
      </c>
      <c r="G18" s="160" t="s">
        <v>247</v>
      </c>
      <c r="H18" s="160" t="s">
        <v>247</v>
      </c>
      <c r="I18" s="160" t="s">
        <v>247</v>
      </c>
      <c r="J18" s="160" t="s">
        <v>247</v>
      </c>
      <c r="K18" s="160" t="s">
        <v>247</v>
      </c>
      <c r="L18" s="160"/>
      <c r="M18" s="160"/>
      <c r="N18" s="160" t="s">
        <v>247</v>
      </c>
      <c r="O18" s="262"/>
    </row>
    <row r="19" spans="1:15" ht="72.95" customHeight="1" x14ac:dyDescent="0.2">
      <c r="A19" s="161" t="s">
        <v>248</v>
      </c>
      <c r="B19" s="159" t="s">
        <v>243</v>
      </c>
      <c r="C19" s="160" t="s">
        <v>243</v>
      </c>
      <c r="D19" s="160" t="s">
        <v>239</v>
      </c>
      <c r="E19" s="160" t="s">
        <v>239</v>
      </c>
      <c r="F19" s="160" t="s">
        <v>239</v>
      </c>
      <c r="G19" s="160" t="s">
        <v>243</v>
      </c>
      <c r="H19" s="160"/>
      <c r="I19" s="160" t="s">
        <v>239</v>
      </c>
      <c r="J19" s="160" t="s">
        <v>239</v>
      </c>
      <c r="K19" s="160" t="s">
        <v>239</v>
      </c>
      <c r="L19" s="160" t="s">
        <v>239</v>
      </c>
      <c r="M19" s="160" t="s">
        <v>243</v>
      </c>
      <c r="N19" s="160"/>
      <c r="O19" s="262"/>
    </row>
    <row r="20" spans="1:15" ht="72.95" customHeight="1" x14ac:dyDescent="0.2">
      <c r="A20" s="161" t="s">
        <v>249</v>
      </c>
      <c r="B20" s="159" t="s">
        <v>247</v>
      </c>
      <c r="C20" s="160" t="s">
        <v>247</v>
      </c>
      <c r="D20" s="160"/>
      <c r="E20" s="160" t="s">
        <v>247</v>
      </c>
      <c r="F20" s="160" t="s">
        <v>247</v>
      </c>
      <c r="G20" s="160" t="s">
        <v>247</v>
      </c>
      <c r="H20" s="160" t="s">
        <v>247</v>
      </c>
      <c r="I20" s="160" t="s">
        <v>247</v>
      </c>
      <c r="J20" s="160" t="s">
        <v>247</v>
      </c>
      <c r="K20" s="160" t="s">
        <v>247</v>
      </c>
      <c r="L20" s="160"/>
      <c r="M20" s="160" t="s">
        <v>247</v>
      </c>
      <c r="N20" s="160"/>
      <c r="O20" s="262"/>
    </row>
    <row r="21" spans="1:15" ht="72.95" customHeight="1" x14ac:dyDescent="0.2">
      <c r="A21" s="161" t="s">
        <v>250</v>
      </c>
      <c r="B21" s="159" t="s">
        <v>20</v>
      </c>
      <c r="C21" s="160" t="s">
        <v>20</v>
      </c>
      <c r="D21" s="160" t="s">
        <v>20</v>
      </c>
      <c r="E21" s="160" t="s">
        <v>20</v>
      </c>
      <c r="F21" s="160" t="s">
        <v>20</v>
      </c>
      <c r="G21" s="160" t="s">
        <v>20</v>
      </c>
      <c r="H21" s="160" t="s">
        <v>20</v>
      </c>
      <c r="I21" s="160" t="s">
        <v>20</v>
      </c>
      <c r="J21" s="160" t="s">
        <v>20</v>
      </c>
      <c r="K21" s="160" t="s">
        <v>20</v>
      </c>
      <c r="L21" s="160" t="s">
        <v>20</v>
      </c>
      <c r="M21" s="160" t="s">
        <v>20</v>
      </c>
      <c r="N21" s="160"/>
      <c r="O21" s="262"/>
    </row>
    <row r="22" spans="1:15" ht="72.95" customHeight="1" x14ac:dyDescent="0.2">
      <c r="A22" s="161" t="s">
        <v>251</v>
      </c>
      <c r="B22" s="159"/>
      <c r="C22" s="160"/>
      <c r="D22" s="160"/>
      <c r="E22" s="160" t="s">
        <v>234</v>
      </c>
      <c r="F22" s="160" t="s">
        <v>234</v>
      </c>
      <c r="G22" s="160"/>
      <c r="H22" s="160"/>
      <c r="I22" s="160"/>
      <c r="J22" s="160" t="s">
        <v>234</v>
      </c>
      <c r="K22" s="160"/>
      <c r="L22" s="160"/>
      <c r="M22" s="160"/>
      <c r="N22" s="160"/>
      <c r="O22" s="262" t="s">
        <v>234</v>
      </c>
    </row>
    <row r="23" spans="1:15" ht="72.95" customHeight="1" x14ac:dyDescent="0.2">
      <c r="A23" s="161" t="s">
        <v>197</v>
      </c>
      <c r="B23" s="159" t="s">
        <v>41</v>
      </c>
      <c r="C23" s="160" t="s">
        <v>41</v>
      </c>
      <c r="D23" s="160" t="s">
        <v>41</v>
      </c>
      <c r="E23" s="160" t="s">
        <v>41</v>
      </c>
      <c r="F23" s="160" t="s">
        <v>41</v>
      </c>
      <c r="G23" s="160" t="s">
        <v>41</v>
      </c>
      <c r="H23" s="160" t="s">
        <v>41</v>
      </c>
      <c r="I23" s="160" t="s">
        <v>41</v>
      </c>
      <c r="J23" s="160" t="s">
        <v>41</v>
      </c>
      <c r="K23" s="160" t="s">
        <v>41</v>
      </c>
      <c r="L23" s="160" t="s">
        <v>41</v>
      </c>
      <c r="M23" s="160" t="s">
        <v>41</v>
      </c>
      <c r="N23" s="160" t="s">
        <v>41</v>
      </c>
      <c r="O23" s="262" t="s">
        <v>41</v>
      </c>
    </row>
    <row r="24" spans="1:15" ht="72.95" customHeight="1" x14ac:dyDescent="0.2">
      <c r="A24" s="161" t="s">
        <v>252</v>
      </c>
      <c r="B24" s="159" t="s">
        <v>247</v>
      </c>
      <c r="C24" s="160" t="s">
        <v>247</v>
      </c>
      <c r="D24" s="160" t="s">
        <v>247</v>
      </c>
      <c r="E24" s="160" t="s">
        <v>247</v>
      </c>
      <c r="F24" s="160" t="s">
        <v>247</v>
      </c>
      <c r="G24" s="160" t="s">
        <v>247</v>
      </c>
      <c r="H24" s="160" t="s">
        <v>247</v>
      </c>
      <c r="I24" s="160" t="s">
        <v>247</v>
      </c>
      <c r="J24" s="160" t="s">
        <v>247</v>
      </c>
      <c r="K24" s="160" t="s">
        <v>247</v>
      </c>
      <c r="L24" s="160" t="s">
        <v>247</v>
      </c>
      <c r="M24" s="160" t="s">
        <v>247</v>
      </c>
      <c r="N24" s="160" t="s">
        <v>247</v>
      </c>
      <c r="O24" s="262" t="s">
        <v>247</v>
      </c>
    </row>
    <row r="25" spans="1:15" ht="95.1" customHeight="1" x14ac:dyDescent="0.2">
      <c r="A25" s="161" t="s">
        <v>253</v>
      </c>
      <c r="B25" s="159" t="s">
        <v>12</v>
      </c>
      <c r="C25" s="160" t="s">
        <v>12</v>
      </c>
      <c r="D25" s="160" t="s">
        <v>13</v>
      </c>
      <c r="E25" s="160" t="s">
        <v>239</v>
      </c>
      <c r="F25" s="160" t="s">
        <v>239</v>
      </c>
      <c r="G25" s="160" t="s">
        <v>239</v>
      </c>
      <c r="H25" s="160" t="s">
        <v>239</v>
      </c>
      <c r="I25" s="160" t="s">
        <v>239</v>
      </c>
      <c r="J25" s="160" t="s">
        <v>239</v>
      </c>
      <c r="K25" s="160" t="s">
        <v>239</v>
      </c>
      <c r="L25" s="160" t="s">
        <v>239</v>
      </c>
      <c r="M25" s="160"/>
      <c r="N25" s="160"/>
      <c r="O25" s="262"/>
    </row>
    <row r="26" spans="1:15" ht="72.95" customHeight="1" x14ac:dyDescent="0.2">
      <c r="A26" s="161" t="s">
        <v>254</v>
      </c>
      <c r="B26" s="159" t="s">
        <v>12</v>
      </c>
      <c r="C26" s="160" t="s">
        <v>12</v>
      </c>
      <c r="D26" s="160" t="s">
        <v>13</v>
      </c>
      <c r="E26" s="160" t="s">
        <v>239</v>
      </c>
      <c r="F26" s="160" t="s">
        <v>239</v>
      </c>
      <c r="G26" s="160" t="s">
        <v>239</v>
      </c>
      <c r="H26" s="160" t="s">
        <v>239</v>
      </c>
      <c r="I26" s="160" t="s">
        <v>239</v>
      </c>
      <c r="J26" s="160" t="s">
        <v>239</v>
      </c>
      <c r="K26" s="160" t="s">
        <v>239</v>
      </c>
      <c r="L26" s="160" t="s">
        <v>239</v>
      </c>
      <c r="M26" s="160"/>
      <c r="N26" s="160"/>
      <c r="O26" s="262"/>
    </row>
    <row r="27" spans="1:15" ht="72.95" customHeight="1" x14ac:dyDescent="0.2">
      <c r="A27" s="161" t="s">
        <v>255</v>
      </c>
      <c r="B27" s="159" t="s">
        <v>12</v>
      </c>
      <c r="C27" s="160" t="s">
        <v>12</v>
      </c>
      <c r="D27" s="160" t="s">
        <v>13</v>
      </c>
      <c r="E27" s="160"/>
      <c r="F27" s="160"/>
      <c r="G27" s="160"/>
      <c r="H27" s="160"/>
      <c r="I27" s="160"/>
      <c r="J27" s="160"/>
      <c r="K27" s="160"/>
      <c r="L27" s="160"/>
      <c r="M27" s="160"/>
      <c r="N27" s="160"/>
      <c r="O27" s="262"/>
    </row>
    <row r="28" spans="1:15" ht="72.95" customHeight="1" x14ac:dyDescent="0.2">
      <c r="A28" s="161" t="s">
        <v>256</v>
      </c>
      <c r="B28" s="159" t="s">
        <v>12</v>
      </c>
      <c r="C28" s="160" t="s">
        <v>12</v>
      </c>
      <c r="D28" s="160" t="s">
        <v>13</v>
      </c>
      <c r="E28" s="160"/>
      <c r="F28" s="160"/>
      <c r="G28" s="160"/>
      <c r="H28" s="160"/>
      <c r="I28" s="160"/>
      <c r="J28" s="160"/>
      <c r="K28" s="160"/>
      <c r="L28" s="160"/>
      <c r="M28" s="160"/>
      <c r="N28" s="160"/>
      <c r="O28" s="262"/>
    </row>
    <row r="29" spans="1:15" ht="72.95" customHeight="1" x14ac:dyDescent="0.2">
      <c r="A29" s="161" t="s">
        <v>257</v>
      </c>
      <c r="B29" s="159"/>
      <c r="C29" s="160"/>
      <c r="D29" s="160" t="s">
        <v>13</v>
      </c>
      <c r="E29" s="160"/>
      <c r="F29" s="160"/>
      <c r="G29" s="160"/>
      <c r="H29" s="160"/>
      <c r="I29" s="160"/>
      <c r="J29" s="160"/>
      <c r="K29" s="160"/>
      <c r="L29" s="160"/>
      <c r="M29" s="160"/>
      <c r="N29" s="160"/>
      <c r="O29" s="262"/>
    </row>
    <row r="30" spans="1:15" ht="72.95" customHeight="1" x14ac:dyDescent="0.2">
      <c r="A30" s="161" t="s">
        <v>258</v>
      </c>
      <c r="B30" s="159"/>
      <c r="C30" s="160"/>
      <c r="D30" s="160" t="s">
        <v>13</v>
      </c>
      <c r="E30" s="160"/>
      <c r="F30" s="160"/>
      <c r="G30" s="160"/>
      <c r="H30" s="160"/>
      <c r="I30" s="160"/>
      <c r="J30" s="160"/>
      <c r="K30" s="160"/>
      <c r="L30" s="160"/>
      <c r="M30" s="160"/>
      <c r="N30" s="160"/>
      <c r="O30" s="262"/>
    </row>
    <row r="31" spans="1:15" ht="72.95" customHeight="1" x14ac:dyDescent="0.2">
      <c r="A31" s="263" t="s">
        <v>259</v>
      </c>
      <c r="B31" s="159"/>
      <c r="C31" s="160"/>
      <c r="D31" s="160" t="s">
        <v>13</v>
      </c>
      <c r="E31" s="160"/>
      <c r="F31" s="160"/>
      <c r="G31" s="160"/>
      <c r="H31" s="160"/>
      <c r="I31" s="160"/>
      <c r="J31" s="160"/>
      <c r="K31" s="160"/>
      <c r="L31" s="160"/>
      <c r="M31" s="160"/>
      <c r="N31" s="160"/>
      <c r="O31" s="262"/>
    </row>
    <row r="32" spans="1:15" ht="72.95" customHeight="1" x14ac:dyDescent="0.2">
      <c r="A32" s="161" t="s">
        <v>260</v>
      </c>
      <c r="B32" s="159"/>
      <c r="C32" s="160"/>
      <c r="D32" s="160" t="s">
        <v>20</v>
      </c>
      <c r="E32" s="160"/>
      <c r="F32" s="160"/>
      <c r="G32" s="160"/>
      <c r="H32" s="160"/>
      <c r="I32" s="160"/>
      <c r="J32" s="160"/>
      <c r="K32" s="160"/>
      <c r="L32" s="160"/>
      <c r="M32" s="160"/>
      <c r="N32" s="160"/>
      <c r="O32" s="262"/>
    </row>
    <row r="33" spans="1:17" ht="72.95" customHeight="1" thickBot="1" x14ac:dyDescent="0.25">
      <c r="A33" s="268" t="s">
        <v>261</v>
      </c>
      <c r="B33" s="163"/>
      <c r="C33" s="164"/>
      <c r="D33" s="164" t="s">
        <v>20</v>
      </c>
      <c r="E33" s="164"/>
      <c r="F33" s="164"/>
      <c r="G33" s="164"/>
      <c r="H33" s="164"/>
      <c r="I33" s="164"/>
      <c r="J33" s="164"/>
      <c r="K33" s="164"/>
      <c r="L33" s="164"/>
      <c r="M33" s="164"/>
      <c r="N33" s="164"/>
      <c r="O33" s="260"/>
    </row>
    <row r="34" spans="1:17" ht="36" customHeight="1" thickBot="1" x14ac:dyDescent="0.25">
      <c r="A34" s="162" t="s">
        <v>262</v>
      </c>
      <c r="B34" s="267"/>
      <c r="C34" s="267"/>
      <c r="D34" s="267"/>
      <c r="E34" s="267"/>
      <c r="F34" s="267"/>
      <c r="G34" s="267"/>
      <c r="H34" s="267"/>
      <c r="I34" s="267"/>
      <c r="J34" s="267"/>
      <c r="K34" s="267"/>
      <c r="L34" s="267"/>
      <c r="M34" s="267"/>
      <c r="N34" s="267"/>
      <c r="O34" s="267"/>
    </row>
    <row r="35" spans="1:17" ht="202.5" customHeight="1" x14ac:dyDescent="0.2">
      <c r="A35" s="266" t="s">
        <v>630</v>
      </c>
      <c r="B35" s="157" t="s">
        <v>234</v>
      </c>
      <c r="C35" s="158" t="s">
        <v>234</v>
      </c>
      <c r="D35" s="158" t="s">
        <v>234</v>
      </c>
      <c r="E35" s="158" t="s">
        <v>234</v>
      </c>
      <c r="F35" s="158" t="s">
        <v>234</v>
      </c>
      <c r="G35" s="158" t="s">
        <v>234</v>
      </c>
      <c r="H35" s="158" t="s">
        <v>234</v>
      </c>
      <c r="I35" s="158" t="s">
        <v>234</v>
      </c>
      <c r="J35" s="158" t="s">
        <v>234</v>
      </c>
      <c r="K35" s="158" t="s">
        <v>234</v>
      </c>
      <c r="L35" s="158" t="s">
        <v>234</v>
      </c>
      <c r="M35" s="158" t="s">
        <v>234</v>
      </c>
      <c r="N35" s="158" t="s">
        <v>234</v>
      </c>
      <c r="O35" s="265" t="s">
        <v>234</v>
      </c>
    </row>
    <row r="36" spans="1:17" ht="72.95" customHeight="1" x14ac:dyDescent="0.2">
      <c r="A36" s="264" t="s">
        <v>629</v>
      </c>
      <c r="B36" s="159" t="s">
        <v>234</v>
      </c>
      <c r="C36" s="160" t="s">
        <v>234</v>
      </c>
      <c r="D36" s="160" t="s">
        <v>234</v>
      </c>
      <c r="E36" s="160" t="s">
        <v>234</v>
      </c>
      <c r="F36" s="160" t="s">
        <v>234</v>
      </c>
      <c r="G36" s="160" t="s">
        <v>234</v>
      </c>
      <c r="H36" s="160" t="s">
        <v>234</v>
      </c>
      <c r="I36" s="160" t="s">
        <v>234</v>
      </c>
      <c r="J36" s="160" t="s">
        <v>234</v>
      </c>
      <c r="K36" s="160" t="s">
        <v>234</v>
      </c>
      <c r="L36" s="160" t="s">
        <v>234</v>
      </c>
      <c r="M36" s="160" t="s">
        <v>234</v>
      </c>
      <c r="N36" s="160" t="s">
        <v>234</v>
      </c>
      <c r="O36" s="262" t="s">
        <v>234</v>
      </c>
    </row>
    <row r="37" spans="1:17" ht="72.95" customHeight="1" x14ac:dyDescent="0.2">
      <c r="A37" s="264" t="s">
        <v>263</v>
      </c>
      <c r="B37" s="159" t="s">
        <v>234</v>
      </c>
      <c r="C37" s="160" t="s">
        <v>234</v>
      </c>
      <c r="D37" s="160" t="s">
        <v>234</v>
      </c>
      <c r="E37" s="160" t="s">
        <v>234</v>
      </c>
      <c r="F37" s="160" t="s">
        <v>234</v>
      </c>
      <c r="G37" s="160" t="s">
        <v>234</v>
      </c>
      <c r="H37" s="160" t="s">
        <v>234</v>
      </c>
      <c r="I37" s="160" t="s">
        <v>234</v>
      </c>
      <c r="J37" s="160" t="s">
        <v>234</v>
      </c>
      <c r="K37" s="160" t="s">
        <v>234</v>
      </c>
      <c r="L37" s="160" t="s">
        <v>234</v>
      </c>
      <c r="M37" s="160" t="s">
        <v>234</v>
      </c>
      <c r="N37" s="160" t="s">
        <v>234</v>
      </c>
      <c r="O37" s="262" t="s">
        <v>234</v>
      </c>
    </row>
    <row r="38" spans="1:17" ht="72.95" customHeight="1" x14ac:dyDescent="0.2">
      <c r="A38" s="264" t="s">
        <v>264</v>
      </c>
      <c r="B38" s="159" t="s">
        <v>20</v>
      </c>
      <c r="C38" s="160" t="s">
        <v>20</v>
      </c>
      <c r="D38" s="160" t="s">
        <v>14</v>
      </c>
      <c r="E38" s="160" t="s">
        <v>14</v>
      </c>
      <c r="F38" s="160" t="s">
        <v>14</v>
      </c>
      <c r="G38" s="160" t="s">
        <v>20</v>
      </c>
      <c r="H38" s="160" t="s">
        <v>20</v>
      </c>
      <c r="I38" s="160" t="s">
        <v>20</v>
      </c>
      <c r="J38" s="160" t="s">
        <v>20</v>
      </c>
      <c r="K38" s="160" t="s">
        <v>20</v>
      </c>
      <c r="L38" s="160" t="s">
        <v>20</v>
      </c>
      <c r="M38" s="160" t="s">
        <v>20</v>
      </c>
      <c r="N38" s="160" t="s">
        <v>20</v>
      </c>
      <c r="O38" s="262" t="s">
        <v>20</v>
      </c>
    </row>
    <row r="39" spans="1:17" ht="72.95" customHeight="1" x14ac:dyDescent="0.2">
      <c r="A39" s="161" t="s">
        <v>265</v>
      </c>
      <c r="B39" s="159" t="s">
        <v>239</v>
      </c>
      <c r="C39" s="160" t="s">
        <v>239</v>
      </c>
      <c r="D39" s="160" t="s">
        <v>239</v>
      </c>
      <c r="E39" s="160" t="s">
        <v>234</v>
      </c>
      <c r="F39" s="160" t="s">
        <v>234</v>
      </c>
      <c r="G39" s="160" t="s">
        <v>234</v>
      </c>
      <c r="H39" s="160" t="s">
        <v>239</v>
      </c>
      <c r="I39" s="160" t="s">
        <v>234</v>
      </c>
      <c r="J39" s="160" t="s">
        <v>234</v>
      </c>
      <c r="K39" s="160" t="s">
        <v>239</v>
      </c>
      <c r="L39" s="160" t="s">
        <v>239</v>
      </c>
      <c r="M39" s="160"/>
      <c r="N39" s="160"/>
      <c r="O39" s="262"/>
    </row>
    <row r="40" spans="1:17" ht="72.95" customHeight="1" x14ac:dyDescent="0.2">
      <c r="A40" s="263" t="s">
        <v>266</v>
      </c>
      <c r="B40" s="159"/>
      <c r="C40" s="160"/>
      <c r="D40" s="160" t="s">
        <v>14</v>
      </c>
      <c r="E40" s="160"/>
      <c r="F40" s="160"/>
      <c r="G40" s="160"/>
      <c r="H40" s="160"/>
      <c r="I40" s="160"/>
      <c r="J40" s="160"/>
      <c r="K40" s="160"/>
      <c r="L40" s="160"/>
      <c r="M40" s="160"/>
      <c r="N40" s="160"/>
      <c r="O40" s="262"/>
      <c r="Q40" s="151" t="s">
        <v>628</v>
      </c>
    </row>
    <row r="41" spans="1:17" ht="72.95" customHeight="1" x14ac:dyDescent="0.2">
      <c r="A41" s="161" t="s">
        <v>267</v>
      </c>
      <c r="B41" s="159" t="s">
        <v>243</v>
      </c>
      <c r="C41" s="160" t="s">
        <v>243</v>
      </c>
      <c r="D41" s="160" t="s">
        <v>243</v>
      </c>
      <c r="E41" s="160" t="s">
        <v>243</v>
      </c>
      <c r="F41" s="160" t="s">
        <v>243</v>
      </c>
      <c r="G41" s="160" t="s">
        <v>243</v>
      </c>
      <c r="H41" s="160" t="s">
        <v>243</v>
      </c>
      <c r="I41" s="160" t="s">
        <v>243</v>
      </c>
      <c r="J41" s="160" t="s">
        <v>243</v>
      </c>
      <c r="K41" s="160" t="s">
        <v>243</v>
      </c>
      <c r="L41" s="160" t="s">
        <v>243</v>
      </c>
      <c r="M41" s="160" t="s">
        <v>243</v>
      </c>
      <c r="N41" s="160" t="s">
        <v>243</v>
      </c>
      <c r="O41" s="262" t="s">
        <v>243</v>
      </c>
    </row>
    <row r="42" spans="1:17" ht="72.95" customHeight="1" thickBot="1" x14ac:dyDescent="0.25">
      <c r="A42" s="261" t="s">
        <v>268</v>
      </c>
      <c r="B42" s="163" t="s">
        <v>247</v>
      </c>
      <c r="C42" s="164" t="s">
        <v>247</v>
      </c>
      <c r="D42" s="164" t="s">
        <v>35</v>
      </c>
      <c r="E42" s="164" t="s">
        <v>247</v>
      </c>
      <c r="F42" s="164" t="s">
        <v>247</v>
      </c>
      <c r="G42" s="164" t="s">
        <v>247</v>
      </c>
      <c r="H42" s="164" t="s">
        <v>247</v>
      </c>
      <c r="I42" s="164" t="s">
        <v>247</v>
      </c>
      <c r="J42" s="164" t="s">
        <v>247</v>
      </c>
      <c r="K42" s="164" t="s">
        <v>247</v>
      </c>
      <c r="L42" s="164" t="s">
        <v>247</v>
      </c>
      <c r="M42" s="164" t="s">
        <v>247</v>
      </c>
      <c r="N42" s="164" t="s">
        <v>247</v>
      </c>
      <c r="O42" s="260" t="s">
        <v>247</v>
      </c>
    </row>
    <row r="43" spans="1:17" ht="45.95" customHeight="1" thickBot="1" x14ac:dyDescent="0.25">
      <c r="A43" s="165"/>
      <c r="B43" s="153"/>
      <c r="C43" s="153"/>
      <c r="D43" s="153"/>
      <c r="E43" s="153"/>
      <c r="F43" s="153"/>
      <c r="G43" s="153"/>
      <c r="H43" s="153"/>
      <c r="I43" s="153"/>
      <c r="J43" s="153"/>
      <c r="K43" s="153"/>
      <c r="L43" s="153"/>
      <c r="M43" s="153"/>
    </row>
    <row r="44" spans="1:17" ht="36.950000000000003" customHeight="1" thickBot="1" x14ac:dyDescent="0.25">
      <c r="A44" s="278" t="s">
        <v>269</v>
      </c>
      <c r="B44" s="279"/>
      <c r="C44" s="279"/>
      <c r="D44" s="279"/>
      <c r="E44" s="280"/>
      <c r="F44" s="259"/>
      <c r="G44" s="150"/>
      <c r="H44" s="150"/>
      <c r="I44" s="150"/>
      <c r="J44" s="150"/>
      <c r="K44" s="150"/>
    </row>
    <row r="45" spans="1:17" ht="36.950000000000003" customHeight="1" x14ac:dyDescent="0.2">
      <c r="A45" s="258" t="s">
        <v>158</v>
      </c>
      <c r="B45" s="281" t="s">
        <v>270</v>
      </c>
      <c r="C45" s="281"/>
      <c r="D45" s="281"/>
      <c r="E45" s="282"/>
      <c r="F45" s="257"/>
      <c r="G45" s="150"/>
      <c r="H45" s="150"/>
      <c r="I45" s="150"/>
      <c r="J45" s="150"/>
      <c r="K45" s="150"/>
    </row>
    <row r="46" spans="1:17" ht="36.950000000000003" customHeight="1" x14ac:dyDescent="0.2">
      <c r="A46" s="255" t="s">
        <v>15</v>
      </c>
      <c r="B46" s="283" t="s">
        <v>627</v>
      </c>
      <c r="C46" s="283"/>
      <c r="D46" s="283"/>
      <c r="E46" s="284"/>
      <c r="F46" s="153"/>
      <c r="G46" s="150"/>
      <c r="H46" s="150"/>
      <c r="I46" s="150"/>
      <c r="J46" s="150"/>
      <c r="K46" s="150"/>
    </row>
    <row r="47" spans="1:17" ht="36.950000000000003" customHeight="1" x14ac:dyDescent="0.2">
      <c r="A47" s="255" t="s">
        <v>16</v>
      </c>
      <c r="B47" s="285" t="s">
        <v>626</v>
      </c>
      <c r="C47" s="286"/>
      <c r="D47" s="286"/>
      <c r="E47" s="287"/>
      <c r="F47" s="153"/>
      <c r="G47" s="150"/>
      <c r="H47" s="150"/>
      <c r="I47" s="150"/>
      <c r="J47" s="150"/>
      <c r="K47" s="150"/>
    </row>
    <row r="48" spans="1:17" ht="36.950000000000003" customHeight="1" x14ac:dyDescent="0.2">
      <c r="A48" s="255" t="s">
        <v>13</v>
      </c>
      <c r="B48" s="285" t="s">
        <v>625</v>
      </c>
      <c r="C48" s="286"/>
      <c r="D48" s="286"/>
      <c r="E48" s="287"/>
      <c r="F48" s="153"/>
      <c r="G48" s="150"/>
      <c r="H48" s="150"/>
      <c r="I48" s="150"/>
      <c r="J48" s="150"/>
      <c r="K48" s="150"/>
    </row>
    <row r="49" spans="1:11" ht="36.950000000000003" customHeight="1" x14ac:dyDescent="0.2">
      <c r="A49" s="255" t="s">
        <v>30</v>
      </c>
      <c r="B49" s="283" t="s">
        <v>624</v>
      </c>
      <c r="C49" s="283"/>
      <c r="D49" s="283"/>
      <c r="E49" s="284"/>
      <c r="F49" s="153"/>
      <c r="G49" s="150"/>
      <c r="H49" s="150"/>
      <c r="I49" s="150"/>
      <c r="J49" s="150"/>
      <c r="K49" s="150"/>
    </row>
    <row r="50" spans="1:11" ht="36.950000000000003" customHeight="1" x14ac:dyDescent="0.2">
      <c r="A50" s="255" t="s">
        <v>11</v>
      </c>
      <c r="B50" s="283" t="s">
        <v>623</v>
      </c>
      <c r="C50" s="283"/>
      <c r="D50" s="283"/>
      <c r="E50" s="284"/>
      <c r="F50" s="153"/>
      <c r="G50" s="150"/>
      <c r="H50" s="150"/>
      <c r="I50" s="150"/>
      <c r="J50" s="150"/>
      <c r="K50" s="150"/>
    </row>
    <row r="51" spans="1:11" ht="36.950000000000003" customHeight="1" x14ac:dyDescent="0.2">
      <c r="A51" s="255" t="s">
        <v>10</v>
      </c>
      <c r="B51" s="283" t="s">
        <v>622</v>
      </c>
      <c r="C51" s="283"/>
      <c r="D51" s="283"/>
      <c r="E51" s="284"/>
      <c r="F51" s="153"/>
      <c r="G51" s="150"/>
      <c r="H51" s="150"/>
      <c r="I51" s="150"/>
      <c r="J51" s="150"/>
      <c r="K51" s="150"/>
    </row>
    <row r="52" spans="1:11" ht="36.950000000000003" customHeight="1" x14ac:dyDescent="0.2">
      <c r="A52" s="255" t="s">
        <v>12</v>
      </c>
      <c r="B52" s="283" t="s">
        <v>271</v>
      </c>
      <c r="C52" s="283"/>
      <c r="D52" s="283"/>
      <c r="E52" s="284"/>
      <c r="F52" s="153"/>
      <c r="G52" s="150"/>
      <c r="H52" s="150"/>
      <c r="I52" s="150"/>
      <c r="J52" s="150"/>
      <c r="K52" s="150"/>
    </row>
    <row r="53" spans="1:11" ht="36.950000000000003" customHeight="1" x14ac:dyDescent="0.2">
      <c r="A53" s="255" t="s">
        <v>14</v>
      </c>
      <c r="B53" s="283" t="s">
        <v>272</v>
      </c>
      <c r="C53" s="283"/>
      <c r="D53" s="283"/>
      <c r="E53" s="284"/>
      <c r="F53" s="256"/>
      <c r="G53" s="150"/>
      <c r="H53" s="150"/>
      <c r="I53" s="150"/>
      <c r="J53" s="150"/>
      <c r="K53" s="150"/>
    </row>
    <row r="54" spans="1:11" ht="36.950000000000003" customHeight="1" x14ac:dyDescent="0.2">
      <c r="A54" s="255" t="s">
        <v>20</v>
      </c>
      <c r="B54" s="283" t="s">
        <v>621</v>
      </c>
      <c r="C54" s="283"/>
      <c r="D54" s="283"/>
      <c r="E54" s="284"/>
      <c r="F54" s="153"/>
      <c r="G54" s="150"/>
      <c r="H54" s="150"/>
      <c r="I54" s="150"/>
      <c r="J54" s="150"/>
      <c r="K54" s="150"/>
    </row>
    <row r="55" spans="1:11" ht="36.950000000000003" customHeight="1" x14ac:dyDescent="0.2">
      <c r="A55" s="255" t="s">
        <v>23</v>
      </c>
      <c r="B55" s="285" t="s">
        <v>620</v>
      </c>
      <c r="C55" s="286"/>
      <c r="D55" s="286"/>
      <c r="E55" s="287"/>
      <c r="F55" s="153"/>
      <c r="G55" s="150"/>
      <c r="H55" s="150"/>
      <c r="I55" s="150"/>
      <c r="J55" s="150"/>
      <c r="K55" s="150"/>
    </row>
    <row r="56" spans="1:11" ht="42.75" customHeight="1" x14ac:dyDescent="0.2">
      <c r="A56" s="255" t="s">
        <v>619</v>
      </c>
      <c r="B56" s="290" t="s">
        <v>618</v>
      </c>
      <c r="C56" s="290"/>
      <c r="D56" s="290"/>
      <c r="E56" s="291"/>
      <c r="F56" s="153"/>
    </row>
    <row r="57" spans="1:11" ht="29.25" customHeight="1" x14ac:dyDescent="0.2">
      <c r="A57" s="255" t="s">
        <v>351</v>
      </c>
      <c r="B57" s="290" t="s">
        <v>617</v>
      </c>
      <c r="C57" s="290"/>
      <c r="D57" s="290"/>
      <c r="E57" s="291"/>
    </row>
    <row r="58" spans="1:11" ht="28.5" customHeight="1" x14ac:dyDescent="0.2">
      <c r="A58" s="255" t="s">
        <v>243</v>
      </c>
      <c r="B58" s="290" t="s">
        <v>616</v>
      </c>
      <c r="C58" s="290"/>
      <c r="D58" s="290"/>
      <c r="E58" s="291"/>
    </row>
    <row r="59" spans="1:11" x14ac:dyDescent="0.2">
      <c r="A59" s="255" t="s">
        <v>615</v>
      </c>
      <c r="B59" s="290" t="s">
        <v>614</v>
      </c>
      <c r="C59" s="290"/>
      <c r="D59" s="290"/>
      <c r="E59" s="291"/>
    </row>
    <row r="60" spans="1:11" x14ac:dyDescent="0.2">
      <c r="A60" s="255" t="s">
        <v>247</v>
      </c>
      <c r="B60" s="285" t="s">
        <v>613</v>
      </c>
      <c r="C60" s="286"/>
      <c r="D60" s="286"/>
      <c r="E60" s="287"/>
    </row>
    <row r="61" spans="1:11" x14ac:dyDescent="0.2">
      <c r="A61" s="255" t="s">
        <v>41</v>
      </c>
      <c r="B61" s="283" t="s">
        <v>42</v>
      </c>
      <c r="C61" s="283"/>
      <c r="D61" s="283"/>
      <c r="E61" s="284"/>
    </row>
    <row r="62" spans="1:11" ht="15" thickBot="1" x14ac:dyDescent="0.25">
      <c r="A62" s="254" t="s">
        <v>234</v>
      </c>
      <c r="B62" s="288" t="s">
        <v>273</v>
      </c>
      <c r="C62" s="288"/>
      <c r="D62" s="288"/>
      <c r="E62" s="289"/>
    </row>
  </sheetData>
  <mergeCells count="20">
    <mergeCell ref="B53:E53"/>
    <mergeCell ref="B54:E54"/>
    <mergeCell ref="B61:E61"/>
    <mergeCell ref="B62:E62"/>
    <mergeCell ref="B55:E55"/>
    <mergeCell ref="B56:E56"/>
    <mergeCell ref="B57:E57"/>
    <mergeCell ref="B58:E58"/>
    <mergeCell ref="B59:E59"/>
    <mergeCell ref="B60:E60"/>
    <mergeCell ref="B48:E48"/>
    <mergeCell ref="B49:E49"/>
    <mergeCell ref="B50:E50"/>
    <mergeCell ref="B51:E51"/>
    <mergeCell ref="B52:E52"/>
    <mergeCell ref="B5:O5"/>
    <mergeCell ref="A44:E44"/>
    <mergeCell ref="B45:E45"/>
    <mergeCell ref="B46:E46"/>
    <mergeCell ref="B47:E47"/>
  </mergeCells>
  <pageMargins left="0.70866141732283472" right="0.70866141732283472" top="0.78740157480314965" bottom="0.78740157480314965" header="0.31496062992125984" footer="0.31496062992125984"/>
  <pageSetup paperSize="9" scale="48" fitToHeight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50"/>
  <sheetViews>
    <sheetView showGridLines="0" workbookViewId="0">
      <selection activeCell="B19" sqref="B19"/>
    </sheetView>
  </sheetViews>
  <sheetFormatPr baseColWidth="10" defaultColWidth="11.42578125" defaultRowHeight="35.1" customHeight="1" x14ac:dyDescent="0.2"/>
  <cols>
    <col min="1" max="1" width="60.140625" style="170" customWidth="1"/>
    <col min="2" max="2" width="82.85546875" style="170" customWidth="1"/>
    <col min="3" max="256" width="11.42578125" style="167"/>
    <col min="257" max="257" width="60.140625" style="167" customWidth="1"/>
    <col min="258" max="258" width="82.85546875" style="167" customWidth="1"/>
    <col min="259" max="512" width="11.42578125" style="167"/>
    <col min="513" max="513" width="60.140625" style="167" customWidth="1"/>
    <col min="514" max="514" width="82.85546875" style="167" customWidth="1"/>
    <col min="515" max="768" width="11.42578125" style="167"/>
    <col min="769" max="769" width="60.140625" style="167" customWidth="1"/>
    <col min="770" max="770" width="82.85546875" style="167" customWidth="1"/>
    <col min="771" max="1024" width="11.42578125" style="167"/>
    <col min="1025" max="1025" width="60.140625" style="167" customWidth="1"/>
    <col min="1026" max="1026" width="82.85546875" style="167" customWidth="1"/>
    <col min="1027" max="1280" width="11.42578125" style="167"/>
    <col min="1281" max="1281" width="60.140625" style="167" customWidth="1"/>
    <col min="1282" max="1282" width="82.85546875" style="167" customWidth="1"/>
    <col min="1283" max="1536" width="11.42578125" style="167"/>
    <col min="1537" max="1537" width="60.140625" style="167" customWidth="1"/>
    <col min="1538" max="1538" width="82.85546875" style="167" customWidth="1"/>
    <col min="1539" max="1792" width="11.42578125" style="167"/>
    <col min="1793" max="1793" width="60.140625" style="167" customWidth="1"/>
    <col min="1794" max="1794" width="82.85546875" style="167" customWidth="1"/>
    <col min="1795" max="2048" width="11.42578125" style="167"/>
    <col min="2049" max="2049" width="60.140625" style="167" customWidth="1"/>
    <col min="2050" max="2050" width="82.85546875" style="167" customWidth="1"/>
    <col min="2051" max="2304" width="11.42578125" style="167"/>
    <col min="2305" max="2305" width="60.140625" style="167" customWidth="1"/>
    <col min="2306" max="2306" width="82.85546875" style="167" customWidth="1"/>
    <col min="2307" max="2560" width="11.42578125" style="167"/>
    <col min="2561" max="2561" width="60.140625" style="167" customWidth="1"/>
    <col min="2562" max="2562" width="82.85546875" style="167" customWidth="1"/>
    <col min="2563" max="2816" width="11.42578125" style="167"/>
    <col min="2817" max="2817" width="60.140625" style="167" customWidth="1"/>
    <col min="2818" max="2818" width="82.85546875" style="167" customWidth="1"/>
    <col min="2819" max="3072" width="11.42578125" style="167"/>
    <col min="3073" max="3073" width="60.140625" style="167" customWidth="1"/>
    <col min="3074" max="3074" width="82.85546875" style="167" customWidth="1"/>
    <col min="3075" max="3328" width="11.42578125" style="167"/>
    <col min="3329" max="3329" width="60.140625" style="167" customWidth="1"/>
    <col min="3330" max="3330" width="82.85546875" style="167" customWidth="1"/>
    <col min="3331" max="3584" width="11.42578125" style="167"/>
    <col min="3585" max="3585" width="60.140625" style="167" customWidth="1"/>
    <col min="3586" max="3586" width="82.85546875" style="167" customWidth="1"/>
    <col min="3587" max="3840" width="11.42578125" style="167"/>
    <col min="3841" max="3841" width="60.140625" style="167" customWidth="1"/>
    <col min="3842" max="3842" width="82.85546875" style="167" customWidth="1"/>
    <col min="3843" max="4096" width="11.42578125" style="167"/>
    <col min="4097" max="4097" width="60.140625" style="167" customWidth="1"/>
    <col min="4098" max="4098" width="82.85546875" style="167" customWidth="1"/>
    <col min="4099" max="4352" width="11.42578125" style="167"/>
    <col min="4353" max="4353" width="60.140625" style="167" customWidth="1"/>
    <col min="4354" max="4354" width="82.85546875" style="167" customWidth="1"/>
    <col min="4355" max="4608" width="11.42578125" style="167"/>
    <col min="4609" max="4609" width="60.140625" style="167" customWidth="1"/>
    <col min="4610" max="4610" width="82.85546875" style="167" customWidth="1"/>
    <col min="4611" max="4864" width="11.42578125" style="167"/>
    <col min="4865" max="4865" width="60.140625" style="167" customWidth="1"/>
    <col min="4866" max="4866" width="82.85546875" style="167" customWidth="1"/>
    <col min="4867" max="5120" width="11.42578125" style="167"/>
    <col min="5121" max="5121" width="60.140625" style="167" customWidth="1"/>
    <col min="5122" max="5122" width="82.85546875" style="167" customWidth="1"/>
    <col min="5123" max="5376" width="11.42578125" style="167"/>
    <col min="5377" max="5377" width="60.140625" style="167" customWidth="1"/>
    <col min="5378" max="5378" width="82.85546875" style="167" customWidth="1"/>
    <col min="5379" max="5632" width="11.42578125" style="167"/>
    <col min="5633" max="5633" width="60.140625" style="167" customWidth="1"/>
    <col min="5634" max="5634" width="82.85546875" style="167" customWidth="1"/>
    <col min="5635" max="5888" width="11.42578125" style="167"/>
    <col min="5889" max="5889" width="60.140625" style="167" customWidth="1"/>
    <col min="5890" max="5890" width="82.85546875" style="167" customWidth="1"/>
    <col min="5891" max="6144" width="11.42578125" style="167"/>
    <col min="6145" max="6145" width="60.140625" style="167" customWidth="1"/>
    <col min="6146" max="6146" width="82.85546875" style="167" customWidth="1"/>
    <col min="6147" max="6400" width="11.42578125" style="167"/>
    <col min="6401" max="6401" width="60.140625" style="167" customWidth="1"/>
    <col min="6402" max="6402" width="82.85546875" style="167" customWidth="1"/>
    <col min="6403" max="6656" width="11.42578125" style="167"/>
    <col min="6657" max="6657" width="60.140625" style="167" customWidth="1"/>
    <col min="6658" max="6658" width="82.85546875" style="167" customWidth="1"/>
    <col min="6659" max="6912" width="11.42578125" style="167"/>
    <col min="6913" max="6913" width="60.140625" style="167" customWidth="1"/>
    <col min="6914" max="6914" width="82.85546875" style="167" customWidth="1"/>
    <col min="6915" max="7168" width="11.42578125" style="167"/>
    <col min="7169" max="7169" width="60.140625" style="167" customWidth="1"/>
    <col min="7170" max="7170" width="82.85546875" style="167" customWidth="1"/>
    <col min="7171" max="7424" width="11.42578125" style="167"/>
    <col min="7425" max="7425" width="60.140625" style="167" customWidth="1"/>
    <col min="7426" max="7426" width="82.85546875" style="167" customWidth="1"/>
    <col min="7427" max="7680" width="11.42578125" style="167"/>
    <col min="7681" max="7681" width="60.140625" style="167" customWidth="1"/>
    <col min="7682" max="7682" width="82.85546875" style="167" customWidth="1"/>
    <col min="7683" max="7936" width="11.42578125" style="167"/>
    <col min="7937" max="7937" width="60.140625" style="167" customWidth="1"/>
    <col min="7938" max="7938" width="82.85546875" style="167" customWidth="1"/>
    <col min="7939" max="8192" width="11.42578125" style="167"/>
    <col min="8193" max="8193" width="60.140625" style="167" customWidth="1"/>
    <col min="8194" max="8194" width="82.85546875" style="167" customWidth="1"/>
    <col min="8195" max="8448" width="11.42578125" style="167"/>
    <col min="8449" max="8449" width="60.140625" style="167" customWidth="1"/>
    <col min="8450" max="8450" width="82.85546875" style="167" customWidth="1"/>
    <col min="8451" max="8704" width="11.42578125" style="167"/>
    <col min="8705" max="8705" width="60.140625" style="167" customWidth="1"/>
    <col min="8706" max="8706" width="82.85546875" style="167" customWidth="1"/>
    <col min="8707" max="8960" width="11.42578125" style="167"/>
    <col min="8961" max="8961" width="60.140625" style="167" customWidth="1"/>
    <col min="8962" max="8962" width="82.85546875" style="167" customWidth="1"/>
    <col min="8963" max="9216" width="11.42578125" style="167"/>
    <col min="9217" max="9217" width="60.140625" style="167" customWidth="1"/>
    <col min="9218" max="9218" width="82.85546875" style="167" customWidth="1"/>
    <col min="9219" max="9472" width="11.42578125" style="167"/>
    <col min="9473" max="9473" width="60.140625" style="167" customWidth="1"/>
    <col min="9474" max="9474" width="82.85546875" style="167" customWidth="1"/>
    <col min="9475" max="9728" width="11.42578125" style="167"/>
    <col min="9729" max="9729" width="60.140625" style="167" customWidth="1"/>
    <col min="9730" max="9730" width="82.85546875" style="167" customWidth="1"/>
    <col min="9731" max="9984" width="11.42578125" style="167"/>
    <col min="9985" max="9985" width="60.140625" style="167" customWidth="1"/>
    <col min="9986" max="9986" width="82.85546875" style="167" customWidth="1"/>
    <col min="9987" max="10240" width="11.42578125" style="167"/>
    <col min="10241" max="10241" width="60.140625" style="167" customWidth="1"/>
    <col min="10242" max="10242" width="82.85546875" style="167" customWidth="1"/>
    <col min="10243" max="10496" width="11.42578125" style="167"/>
    <col min="10497" max="10497" width="60.140625" style="167" customWidth="1"/>
    <col min="10498" max="10498" width="82.85546875" style="167" customWidth="1"/>
    <col min="10499" max="10752" width="11.42578125" style="167"/>
    <col min="10753" max="10753" width="60.140625" style="167" customWidth="1"/>
    <col min="10754" max="10754" width="82.85546875" style="167" customWidth="1"/>
    <col min="10755" max="11008" width="11.42578125" style="167"/>
    <col min="11009" max="11009" width="60.140625" style="167" customWidth="1"/>
    <col min="11010" max="11010" width="82.85546875" style="167" customWidth="1"/>
    <col min="11011" max="11264" width="11.42578125" style="167"/>
    <col min="11265" max="11265" width="60.140625" style="167" customWidth="1"/>
    <col min="11266" max="11266" width="82.85546875" style="167" customWidth="1"/>
    <col min="11267" max="11520" width="11.42578125" style="167"/>
    <col min="11521" max="11521" width="60.140625" style="167" customWidth="1"/>
    <col min="11522" max="11522" width="82.85546875" style="167" customWidth="1"/>
    <col min="11523" max="11776" width="11.42578125" style="167"/>
    <col min="11777" max="11777" width="60.140625" style="167" customWidth="1"/>
    <col min="11778" max="11778" width="82.85546875" style="167" customWidth="1"/>
    <col min="11779" max="12032" width="11.42578125" style="167"/>
    <col min="12033" max="12033" width="60.140625" style="167" customWidth="1"/>
    <col min="12034" max="12034" width="82.85546875" style="167" customWidth="1"/>
    <col min="12035" max="12288" width="11.42578125" style="167"/>
    <col min="12289" max="12289" width="60.140625" style="167" customWidth="1"/>
    <col min="12290" max="12290" width="82.85546875" style="167" customWidth="1"/>
    <col min="12291" max="12544" width="11.42578125" style="167"/>
    <col min="12545" max="12545" width="60.140625" style="167" customWidth="1"/>
    <col min="12546" max="12546" width="82.85546875" style="167" customWidth="1"/>
    <col min="12547" max="12800" width="11.42578125" style="167"/>
    <col min="12801" max="12801" width="60.140625" style="167" customWidth="1"/>
    <col min="12802" max="12802" width="82.85546875" style="167" customWidth="1"/>
    <col min="12803" max="13056" width="11.42578125" style="167"/>
    <col min="13057" max="13057" width="60.140625" style="167" customWidth="1"/>
    <col min="13058" max="13058" width="82.85546875" style="167" customWidth="1"/>
    <col min="13059" max="13312" width="11.42578125" style="167"/>
    <col min="13313" max="13313" width="60.140625" style="167" customWidth="1"/>
    <col min="13314" max="13314" width="82.85546875" style="167" customWidth="1"/>
    <col min="13315" max="13568" width="11.42578125" style="167"/>
    <col min="13569" max="13569" width="60.140625" style="167" customWidth="1"/>
    <col min="13570" max="13570" width="82.85546875" style="167" customWidth="1"/>
    <col min="13571" max="13824" width="11.42578125" style="167"/>
    <col min="13825" max="13825" width="60.140625" style="167" customWidth="1"/>
    <col min="13826" max="13826" width="82.85546875" style="167" customWidth="1"/>
    <col min="13827" max="14080" width="11.42578125" style="167"/>
    <col min="14081" max="14081" width="60.140625" style="167" customWidth="1"/>
    <col min="14082" max="14082" width="82.85546875" style="167" customWidth="1"/>
    <col min="14083" max="14336" width="11.42578125" style="167"/>
    <col min="14337" max="14337" width="60.140625" style="167" customWidth="1"/>
    <col min="14338" max="14338" width="82.85546875" style="167" customWidth="1"/>
    <col min="14339" max="14592" width="11.42578125" style="167"/>
    <col min="14593" max="14593" width="60.140625" style="167" customWidth="1"/>
    <col min="14594" max="14594" width="82.85546875" style="167" customWidth="1"/>
    <col min="14595" max="14848" width="11.42578125" style="167"/>
    <col min="14849" max="14849" width="60.140625" style="167" customWidth="1"/>
    <col min="14850" max="14850" width="82.85546875" style="167" customWidth="1"/>
    <col min="14851" max="15104" width="11.42578125" style="167"/>
    <col min="15105" max="15105" width="60.140625" style="167" customWidth="1"/>
    <col min="15106" max="15106" width="82.85546875" style="167" customWidth="1"/>
    <col min="15107" max="15360" width="11.42578125" style="167"/>
    <col min="15361" max="15361" width="60.140625" style="167" customWidth="1"/>
    <col min="15362" max="15362" width="82.85546875" style="167" customWidth="1"/>
    <col min="15363" max="15616" width="11.42578125" style="167"/>
    <col min="15617" max="15617" width="60.140625" style="167" customWidth="1"/>
    <col min="15618" max="15618" width="82.85546875" style="167" customWidth="1"/>
    <col min="15619" max="15872" width="11.42578125" style="167"/>
    <col min="15873" max="15873" width="60.140625" style="167" customWidth="1"/>
    <col min="15874" max="15874" width="82.85546875" style="167" customWidth="1"/>
    <col min="15875" max="16128" width="11.42578125" style="167"/>
    <col min="16129" max="16129" width="60.140625" style="167" customWidth="1"/>
    <col min="16130" max="16130" width="82.85546875" style="167" customWidth="1"/>
    <col min="16131" max="16384" width="11.42578125" style="167"/>
  </cols>
  <sheetData>
    <row r="1" spans="1:2" ht="35.1" customHeight="1" x14ac:dyDescent="0.2">
      <c r="A1" s="166" t="s">
        <v>274</v>
      </c>
      <c r="B1" s="166" t="s">
        <v>275</v>
      </c>
    </row>
    <row r="2" spans="1:2" ht="35.1" customHeight="1" x14ac:dyDescent="0.2">
      <c r="A2" s="168"/>
      <c r="B2" s="169" t="s">
        <v>276</v>
      </c>
    </row>
    <row r="3" spans="1:2" ht="15" customHeight="1" thickBot="1" x14ac:dyDescent="0.25">
      <c r="A3" s="167"/>
    </row>
    <row r="4" spans="1:2" ht="17.100000000000001" customHeight="1" x14ac:dyDescent="0.2">
      <c r="A4" s="295" t="s">
        <v>277</v>
      </c>
      <c r="B4" s="297" t="s">
        <v>175</v>
      </c>
    </row>
    <row r="5" spans="1:2" ht="17.100000000000001" customHeight="1" thickBot="1" x14ac:dyDescent="0.25">
      <c r="A5" s="296"/>
      <c r="B5" s="298"/>
    </row>
    <row r="6" spans="1:2" s="171" customFormat="1" ht="35.1" customHeight="1" x14ac:dyDescent="0.2">
      <c r="A6" s="299" t="s">
        <v>278</v>
      </c>
      <c r="B6" s="299"/>
    </row>
    <row r="7" spans="1:2" ht="53.1" customHeight="1" x14ac:dyDescent="0.2">
      <c r="A7" s="172" t="s">
        <v>279</v>
      </c>
      <c r="B7" s="172" t="s">
        <v>280</v>
      </c>
    </row>
    <row r="8" spans="1:2" ht="53.1" customHeight="1" x14ac:dyDescent="0.2">
      <c r="A8" s="172" t="s">
        <v>281</v>
      </c>
      <c r="B8" s="172" t="s">
        <v>282</v>
      </c>
    </row>
    <row r="9" spans="1:2" ht="53.1" customHeight="1" x14ac:dyDescent="0.2">
      <c r="A9" s="172" t="s">
        <v>283</v>
      </c>
      <c r="B9" s="172" t="s">
        <v>284</v>
      </c>
    </row>
    <row r="10" spans="1:2" ht="53.1" customHeight="1" x14ac:dyDescent="0.2">
      <c r="A10" s="172" t="s">
        <v>285</v>
      </c>
      <c r="B10" s="172" t="s">
        <v>286</v>
      </c>
    </row>
    <row r="11" spans="1:2" ht="53.1" customHeight="1" x14ac:dyDescent="0.2">
      <c r="A11" s="172" t="s">
        <v>287</v>
      </c>
      <c r="B11" s="172" t="s">
        <v>288</v>
      </c>
    </row>
    <row r="12" spans="1:2" ht="53.1" customHeight="1" x14ac:dyDescent="0.2">
      <c r="A12" s="172" t="s">
        <v>289</v>
      </c>
      <c r="B12" s="172" t="s">
        <v>290</v>
      </c>
    </row>
    <row r="13" spans="1:2" ht="53.1" customHeight="1" x14ac:dyDescent="0.2">
      <c r="A13" s="172" t="s">
        <v>291</v>
      </c>
      <c r="B13" s="172" t="s">
        <v>292</v>
      </c>
    </row>
    <row r="14" spans="1:2" ht="78" customHeight="1" x14ac:dyDescent="0.2">
      <c r="A14" s="300" t="s">
        <v>293</v>
      </c>
      <c r="B14" s="301"/>
    </row>
    <row r="15" spans="1:2" ht="53.1" customHeight="1" x14ac:dyDescent="0.2">
      <c r="A15" s="292" t="s">
        <v>294</v>
      </c>
      <c r="B15" s="293"/>
    </row>
    <row r="16" spans="1:2" ht="53.1" customHeight="1" x14ac:dyDescent="0.2">
      <c r="A16" s="172" t="s">
        <v>295</v>
      </c>
      <c r="B16" s="172" t="s">
        <v>296</v>
      </c>
    </row>
    <row r="17" spans="1:2" ht="69" customHeight="1" x14ac:dyDescent="0.2">
      <c r="A17" s="172" t="s">
        <v>297</v>
      </c>
      <c r="B17" s="172" t="s">
        <v>298</v>
      </c>
    </row>
    <row r="18" spans="1:2" ht="78.95" customHeight="1" x14ac:dyDescent="0.2">
      <c r="A18" s="172" t="s">
        <v>299</v>
      </c>
      <c r="B18" s="172" t="s">
        <v>300</v>
      </c>
    </row>
    <row r="19" spans="1:2" ht="53.1" customHeight="1" x14ac:dyDescent="0.2">
      <c r="A19" s="172" t="s">
        <v>301</v>
      </c>
      <c r="B19" s="172" t="s">
        <v>302</v>
      </c>
    </row>
    <row r="20" spans="1:2" ht="53.1" customHeight="1" x14ac:dyDescent="0.2">
      <c r="A20" s="172" t="s">
        <v>303</v>
      </c>
      <c r="B20" s="172" t="s">
        <v>304</v>
      </c>
    </row>
    <row r="21" spans="1:2" ht="53.1" customHeight="1" x14ac:dyDescent="0.2">
      <c r="A21" s="172" t="s">
        <v>305</v>
      </c>
      <c r="B21" s="172" t="s">
        <v>306</v>
      </c>
    </row>
    <row r="22" spans="1:2" ht="53.1" customHeight="1" x14ac:dyDescent="0.2">
      <c r="A22" s="172" t="s">
        <v>307</v>
      </c>
      <c r="B22" s="172" t="s">
        <v>308</v>
      </c>
    </row>
    <row r="23" spans="1:2" ht="53.1" customHeight="1" x14ac:dyDescent="0.2">
      <c r="A23" s="172" t="s">
        <v>309</v>
      </c>
      <c r="B23" s="172" t="s">
        <v>310</v>
      </c>
    </row>
    <row r="24" spans="1:2" ht="53.1" customHeight="1" x14ac:dyDescent="0.2">
      <c r="A24" s="172" t="s">
        <v>311</v>
      </c>
      <c r="B24" s="172" t="s">
        <v>312</v>
      </c>
    </row>
    <row r="25" spans="1:2" ht="53.1" customHeight="1" x14ac:dyDescent="0.2">
      <c r="A25" s="172" t="s">
        <v>313</v>
      </c>
      <c r="B25" s="172" t="s">
        <v>314</v>
      </c>
    </row>
    <row r="26" spans="1:2" ht="53.1" customHeight="1" x14ac:dyDescent="0.2">
      <c r="A26" s="172" t="s">
        <v>315</v>
      </c>
      <c r="B26" s="172" t="s">
        <v>316</v>
      </c>
    </row>
    <row r="27" spans="1:2" ht="53.1" customHeight="1" x14ac:dyDescent="0.2">
      <c r="A27" s="172" t="s">
        <v>317</v>
      </c>
      <c r="B27" s="172" t="s">
        <v>318</v>
      </c>
    </row>
    <row r="28" spans="1:2" ht="53.1" customHeight="1" x14ac:dyDescent="0.2">
      <c r="A28" s="292" t="s">
        <v>319</v>
      </c>
      <c r="B28" s="293"/>
    </row>
    <row r="29" spans="1:2" ht="53.1" customHeight="1" x14ac:dyDescent="0.2">
      <c r="A29" s="172" t="s">
        <v>320</v>
      </c>
      <c r="B29" s="172" t="s">
        <v>321</v>
      </c>
    </row>
    <row r="30" spans="1:2" ht="53.1" customHeight="1" x14ac:dyDescent="0.2">
      <c r="A30" s="172" t="s">
        <v>322</v>
      </c>
      <c r="B30" s="172" t="s">
        <v>312</v>
      </c>
    </row>
    <row r="31" spans="1:2" ht="53.1" customHeight="1" x14ac:dyDescent="0.2">
      <c r="A31" s="172" t="s">
        <v>323</v>
      </c>
      <c r="B31" s="172" t="s">
        <v>324</v>
      </c>
    </row>
    <row r="32" spans="1:2" ht="53.1" customHeight="1" x14ac:dyDescent="0.2">
      <c r="A32" s="172" t="s">
        <v>325</v>
      </c>
      <c r="B32" s="172" t="s">
        <v>326</v>
      </c>
    </row>
    <row r="33" spans="1:2" ht="53.1" customHeight="1" x14ac:dyDescent="0.2">
      <c r="A33" s="172" t="s">
        <v>327</v>
      </c>
      <c r="B33" s="172" t="s">
        <v>328</v>
      </c>
    </row>
    <row r="34" spans="1:2" ht="53.1" customHeight="1" x14ac:dyDescent="0.2">
      <c r="A34" s="172" t="s">
        <v>329</v>
      </c>
      <c r="B34" s="172" t="s">
        <v>312</v>
      </c>
    </row>
    <row r="35" spans="1:2" ht="53.1" customHeight="1" x14ac:dyDescent="0.2">
      <c r="A35" s="172" t="s">
        <v>317</v>
      </c>
      <c r="B35" s="172" t="s">
        <v>318</v>
      </c>
    </row>
    <row r="36" spans="1:2" ht="53.1" customHeight="1" x14ac:dyDescent="0.2">
      <c r="A36" s="172" t="s">
        <v>313</v>
      </c>
      <c r="B36" s="172" t="s">
        <v>330</v>
      </c>
    </row>
    <row r="37" spans="1:2" ht="53.1" customHeight="1" x14ac:dyDescent="0.2">
      <c r="A37" s="292" t="s">
        <v>331</v>
      </c>
      <c r="B37" s="293"/>
    </row>
    <row r="38" spans="1:2" ht="69" customHeight="1" x14ac:dyDescent="0.2">
      <c r="A38" s="172" t="s">
        <v>332</v>
      </c>
      <c r="B38" s="173" t="s">
        <v>333</v>
      </c>
    </row>
    <row r="39" spans="1:2" ht="53.1" customHeight="1" x14ac:dyDescent="0.2">
      <c r="A39" s="292" t="s">
        <v>334</v>
      </c>
      <c r="B39" s="293"/>
    </row>
    <row r="40" spans="1:2" ht="53.1" customHeight="1" x14ac:dyDescent="0.2">
      <c r="A40" s="172" t="s">
        <v>335</v>
      </c>
      <c r="B40" s="172" t="s">
        <v>296</v>
      </c>
    </row>
    <row r="41" spans="1:2" ht="53.1" customHeight="1" x14ac:dyDescent="0.2">
      <c r="A41" s="172" t="s">
        <v>336</v>
      </c>
      <c r="B41" s="172" t="s">
        <v>337</v>
      </c>
    </row>
    <row r="42" spans="1:2" ht="53.1" customHeight="1" x14ac:dyDescent="0.2">
      <c r="A42" s="172" t="s">
        <v>322</v>
      </c>
      <c r="B42" s="172" t="s">
        <v>312</v>
      </c>
    </row>
    <row r="43" spans="1:2" ht="53.1" customHeight="1" x14ac:dyDescent="0.2">
      <c r="A43" s="172" t="s">
        <v>338</v>
      </c>
      <c r="B43" s="172" t="s">
        <v>339</v>
      </c>
    </row>
    <row r="44" spans="1:2" ht="53.1" customHeight="1" x14ac:dyDescent="0.2">
      <c r="A44" s="172" t="s">
        <v>325</v>
      </c>
      <c r="B44" s="172" t="s">
        <v>326</v>
      </c>
    </row>
    <row r="45" spans="1:2" ht="53.1" customHeight="1" x14ac:dyDescent="0.2">
      <c r="A45" s="174" t="s">
        <v>340</v>
      </c>
      <c r="B45" s="174" t="s">
        <v>321</v>
      </c>
    </row>
    <row r="46" spans="1:2" ht="35.1" customHeight="1" x14ac:dyDescent="0.2">
      <c r="A46" s="174" t="s">
        <v>341</v>
      </c>
      <c r="B46" s="172" t="s">
        <v>312</v>
      </c>
    </row>
    <row r="47" spans="1:2" ht="35.1" customHeight="1" x14ac:dyDescent="0.2">
      <c r="A47" s="174" t="s">
        <v>342</v>
      </c>
      <c r="B47" s="174" t="s">
        <v>343</v>
      </c>
    </row>
    <row r="48" spans="1:2" ht="35.1" customHeight="1" x14ac:dyDescent="0.2">
      <c r="A48" s="174" t="s">
        <v>344</v>
      </c>
      <c r="B48" s="172" t="s">
        <v>326</v>
      </c>
    </row>
    <row r="49" spans="1:2" ht="35.1" customHeight="1" x14ac:dyDescent="0.2">
      <c r="A49" s="294" t="s">
        <v>345</v>
      </c>
      <c r="B49" s="293"/>
    </row>
    <row r="50" spans="1:2" ht="93.95" customHeight="1" x14ac:dyDescent="0.2">
      <c r="A50" s="175" t="s">
        <v>346</v>
      </c>
      <c r="B50" s="175" t="s">
        <v>347</v>
      </c>
    </row>
  </sheetData>
  <mergeCells count="9">
    <mergeCell ref="A37:B37"/>
    <mergeCell ref="A39:B39"/>
    <mergeCell ref="A49:B49"/>
    <mergeCell ref="A4:A5"/>
    <mergeCell ref="B4:B5"/>
    <mergeCell ref="A6:B6"/>
    <mergeCell ref="A14:B14"/>
    <mergeCell ref="A15:B15"/>
    <mergeCell ref="A28:B28"/>
  </mergeCells>
  <phoneticPr fontId="18" type="noConversion"/>
  <printOptions horizontalCentered="1"/>
  <pageMargins left="0.47244094488188981" right="0.51181102362204722" top="0.98425196850393704" bottom="0.98425196850393704" header="0.51181102362204722" footer="0.51181102362204722"/>
  <pageSetup paperSize="9" scale="81" orientation="landscape" horizontalDpi="300" verticalDpi="300"/>
  <headerFooter alignWithMargins="0">
    <oddFooter>&amp;R&amp;"Tahoma,Standard"&amp;8Druckdatum: &amp;D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67"/>
  <sheetViews>
    <sheetView showGridLines="0" showZeros="0" showOutlineSymbols="0" view="pageLayout" workbookViewId="0">
      <selection sqref="A1:H64"/>
    </sheetView>
  </sheetViews>
  <sheetFormatPr baseColWidth="10" defaultColWidth="11.42578125" defaultRowHeight="15" customHeight="1" x14ac:dyDescent="0.2"/>
  <cols>
    <col min="1" max="1" width="5.7109375" style="49" customWidth="1"/>
    <col min="2" max="2" width="14" style="38" customWidth="1"/>
    <col min="3" max="3" width="40.28515625" style="38" customWidth="1"/>
    <col min="4" max="4" width="11.42578125" style="39"/>
    <col min="5" max="5" width="11.42578125" style="40"/>
    <col min="6" max="6" width="3.42578125" style="37" customWidth="1"/>
    <col min="7" max="16384" width="11.42578125" style="37"/>
  </cols>
  <sheetData>
    <row r="1" spans="1:8" x14ac:dyDescent="0.2">
      <c r="A1" s="198"/>
      <c r="B1" s="199"/>
      <c r="C1" s="199"/>
      <c r="D1" s="200"/>
      <c r="E1" s="201"/>
      <c r="F1" s="201"/>
      <c r="G1" s="202"/>
      <c r="H1" s="202"/>
    </row>
    <row r="2" spans="1:8" ht="15" customHeight="1" x14ac:dyDescent="0.2">
      <c r="A2" s="203"/>
      <c r="B2" s="202"/>
      <c r="C2" s="202"/>
      <c r="D2" s="204"/>
      <c r="E2" s="205"/>
      <c r="F2" s="202"/>
      <c r="G2" s="202"/>
      <c r="H2" s="202"/>
    </row>
    <row r="3" spans="1:8" ht="15" customHeight="1" x14ac:dyDescent="0.2">
      <c r="A3" s="201"/>
      <c r="B3" s="202"/>
      <c r="C3" s="206" t="s">
        <v>43</v>
      </c>
      <c r="D3" s="302"/>
      <c r="E3" s="303"/>
      <c r="F3" s="202"/>
      <c r="G3" s="202"/>
      <c r="H3" s="202"/>
    </row>
    <row r="4" spans="1:8" ht="15" customHeight="1" x14ac:dyDescent="0.2">
      <c r="A4" s="201"/>
      <c r="B4" s="202"/>
      <c r="C4" s="207"/>
      <c r="D4" s="208"/>
      <c r="E4" s="202"/>
      <c r="F4" s="202"/>
      <c r="G4" s="202"/>
      <c r="H4" s="202"/>
    </row>
    <row r="5" spans="1:8" ht="15" customHeight="1" x14ac:dyDescent="0.2">
      <c r="A5" s="201" t="s">
        <v>44</v>
      </c>
      <c r="B5" s="202"/>
      <c r="C5" s="207"/>
      <c r="D5" s="208"/>
      <c r="E5" s="202"/>
      <c r="F5" s="202"/>
      <c r="G5" s="202"/>
      <c r="H5" s="202"/>
    </row>
    <row r="6" spans="1:8" ht="15" customHeight="1" x14ac:dyDescent="0.2">
      <c r="A6" s="201"/>
      <c r="B6" s="202"/>
      <c r="C6" s="202"/>
      <c r="D6" s="208"/>
      <c r="E6" s="202"/>
      <c r="F6" s="202"/>
      <c r="G6" s="202"/>
      <c r="H6" s="202"/>
    </row>
    <row r="7" spans="1:8" ht="15" customHeight="1" thickBot="1" x14ac:dyDescent="0.25">
      <c r="A7" s="203"/>
      <c r="B7" s="202"/>
      <c r="C7" s="202"/>
      <c r="D7" s="208"/>
      <c r="E7" s="202"/>
      <c r="F7" s="202"/>
      <c r="G7" s="202"/>
      <c r="H7" s="202"/>
    </row>
    <row r="8" spans="1:8" s="36" customFormat="1" ht="15" customHeight="1" thickTop="1" x14ac:dyDescent="0.2">
      <c r="A8" s="41"/>
      <c r="B8" s="209" t="s">
        <v>45</v>
      </c>
      <c r="C8" s="210">
        <v>1</v>
      </c>
      <c r="D8" s="42" t="s">
        <v>160</v>
      </c>
      <c r="E8" s="43"/>
      <c r="F8" s="201"/>
      <c r="G8" s="42" t="s">
        <v>161</v>
      </c>
      <c r="H8" s="43"/>
    </row>
    <row r="9" spans="1:8" s="36" customFormat="1" ht="15" customHeight="1" x14ac:dyDescent="0.2">
      <c r="A9" s="44"/>
      <c r="B9" s="211" t="s">
        <v>46</v>
      </c>
      <c r="C9" s="212" t="s">
        <v>612</v>
      </c>
      <c r="D9" s="45" t="s">
        <v>47</v>
      </c>
      <c r="E9" s="46" t="s">
        <v>48</v>
      </c>
      <c r="F9" s="201"/>
      <c r="G9" s="45" t="s">
        <v>47</v>
      </c>
      <c r="H9" s="46" t="s">
        <v>48</v>
      </c>
    </row>
    <row r="10" spans="1:8" s="47" customFormat="1" ht="20.100000000000001" customHeight="1" x14ac:dyDescent="0.2">
      <c r="A10" s="213"/>
      <c r="B10" s="214" t="s">
        <v>162</v>
      </c>
      <c r="C10" s="211"/>
      <c r="D10" s="215">
        <v>1</v>
      </c>
      <c r="E10" s="88"/>
      <c r="F10" s="216"/>
      <c r="G10" s="215">
        <v>1</v>
      </c>
      <c r="H10" s="88"/>
    </row>
    <row r="11" spans="1:8" ht="15" customHeight="1" x14ac:dyDescent="0.2">
      <c r="A11" s="217" t="s">
        <v>49</v>
      </c>
      <c r="B11" s="218" t="s">
        <v>50</v>
      </c>
      <c r="C11" s="214"/>
      <c r="D11" s="219"/>
      <c r="E11" s="220"/>
      <c r="F11" s="202"/>
      <c r="G11" s="221"/>
      <c r="H11" s="220"/>
    </row>
    <row r="12" spans="1:8" ht="15" customHeight="1" x14ac:dyDescent="0.2">
      <c r="A12" s="217" t="s">
        <v>51</v>
      </c>
      <c r="B12" s="218" t="s">
        <v>52</v>
      </c>
      <c r="C12" s="214"/>
      <c r="D12" s="219"/>
      <c r="E12" s="220"/>
      <c r="F12" s="202"/>
      <c r="G12" s="221"/>
      <c r="H12" s="220"/>
    </row>
    <row r="13" spans="1:8" ht="12.75" x14ac:dyDescent="0.2">
      <c r="A13" s="222" t="s">
        <v>53</v>
      </c>
      <c r="B13" s="223" t="s">
        <v>54</v>
      </c>
      <c r="C13" s="211"/>
      <c r="D13" s="89"/>
      <c r="E13" s="224">
        <f>D13*$E$10</f>
        <v>0</v>
      </c>
      <c r="F13" s="202"/>
      <c r="G13" s="89"/>
      <c r="H13" s="224">
        <f>G13*$H$10</f>
        <v>0</v>
      </c>
    </row>
    <row r="14" spans="1:8" ht="12.75" x14ac:dyDescent="0.2">
      <c r="A14" s="222" t="s">
        <v>55</v>
      </c>
      <c r="B14" s="223" t="s">
        <v>56</v>
      </c>
      <c r="C14" s="211"/>
      <c r="D14" s="89"/>
      <c r="E14" s="224">
        <f>D14*$E$10</f>
        <v>0</v>
      </c>
      <c r="F14" s="202"/>
      <c r="G14" s="89"/>
      <c r="H14" s="224">
        <f>G14*$H$10</f>
        <v>0</v>
      </c>
    </row>
    <row r="15" spans="1:8" ht="12.75" x14ac:dyDescent="0.2">
      <c r="A15" s="222" t="s">
        <v>57</v>
      </c>
      <c r="B15" s="223" t="s">
        <v>58</v>
      </c>
      <c r="C15" s="211"/>
      <c r="D15" s="89"/>
      <c r="E15" s="224">
        <f>D15*$E$10</f>
        <v>0</v>
      </c>
      <c r="F15" s="202"/>
      <c r="G15" s="225"/>
      <c r="H15" s="224"/>
    </row>
    <row r="16" spans="1:8" ht="12.75" x14ac:dyDescent="0.2">
      <c r="A16" s="222" t="s">
        <v>59</v>
      </c>
      <c r="B16" s="223" t="s">
        <v>60</v>
      </c>
      <c r="C16" s="211"/>
      <c r="D16" s="89"/>
      <c r="E16" s="224">
        <f>D16*$E$10</f>
        <v>0</v>
      </c>
      <c r="F16" s="202"/>
      <c r="G16" s="225"/>
      <c r="H16" s="224"/>
    </row>
    <row r="17" spans="1:8" ht="12.75" x14ac:dyDescent="0.2">
      <c r="A17" s="222" t="s">
        <v>159</v>
      </c>
      <c r="B17" s="226" t="s">
        <v>163</v>
      </c>
      <c r="C17" s="227"/>
      <c r="D17" s="90"/>
      <c r="E17" s="224">
        <f>D17*$E$10</f>
        <v>0</v>
      </c>
      <c r="F17" s="202"/>
      <c r="G17" s="90"/>
      <c r="H17" s="224">
        <f>G17*$H$10</f>
        <v>0</v>
      </c>
    </row>
    <row r="18" spans="1:8" ht="15" customHeight="1" x14ac:dyDescent="0.2">
      <c r="A18" s="222"/>
      <c r="B18" s="228" t="s">
        <v>61</v>
      </c>
      <c r="C18" s="227"/>
      <c r="D18" s="229">
        <f>SUM(D13:D17)</f>
        <v>0</v>
      </c>
      <c r="E18" s="230">
        <f>SUM(E13:E17)</f>
        <v>0</v>
      </c>
      <c r="F18" s="202"/>
      <c r="G18" s="229">
        <f>SUM(G13:G17)</f>
        <v>0</v>
      </c>
      <c r="H18" s="230">
        <f>SUM(H13:H17)</f>
        <v>0</v>
      </c>
    </row>
    <row r="19" spans="1:8" ht="15" customHeight="1" x14ac:dyDescent="0.2">
      <c r="A19" s="231" t="s">
        <v>62</v>
      </c>
      <c r="B19" s="218" t="s">
        <v>63</v>
      </c>
      <c r="C19" s="214"/>
      <c r="D19" s="219"/>
      <c r="E19" s="220"/>
      <c r="F19" s="202"/>
      <c r="G19" s="221"/>
      <c r="H19" s="220"/>
    </row>
    <row r="20" spans="1:8" ht="15.95" customHeight="1" x14ac:dyDescent="0.2">
      <c r="A20" s="222" t="s">
        <v>64</v>
      </c>
      <c r="B20" s="232" t="s">
        <v>65</v>
      </c>
      <c r="C20" s="233"/>
      <c r="D20" s="89"/>
      <c r="E20" s="224">
        <f t="shared" ref="E20:E25" si="0">D20*$E$10</f>
        <v>0</v>
      </c>
      <c r="F20" s="202"/>
      <c r="G20" s="89"/>
      <c r="H20" s="224">
        <f t="shared" ref="H20:H24" si="1">G20*$H$10</f>
        <v>0</v>
      </c>
    </row>
    <row r="21" spans="1:8" ht="12.75" x14ac:dyDescent="0.2">
      <c r="A21" s="222" t="s">
        <v>66</v>
      </c>
      <c r="B21" s="223" t="s">
        <v>67</v>
      </c>
      <c r="C21" s="211"/>
      <c r="D21" s="89"/>
      <c r="E21" s="224">
        <f t="shared" si="0"/>
        <v>0</v>
      </c>
      <c r="F21" s="202"/>
      <c r="G21" s="89"/>
      <c r="H21" s="224">
        <f t="shared" si="1"/>
        <v>0</v>
      </c>
    </row>
    <row r="22" spans="1:8" ht="12.75" x14ac:dyDescent="0.2">
      <c r="A22" s="222" t="s">
        <v>68</v>
      </c>
      <c r="B22" s="223" t="s">
        <v>69</v>
      </c>
      <c r="C22" s="211"/>
      <c r="D22" s="89"/>
      <c r="E22" s="224">
        <f t="shared" si="0"/>
        <v>0</v>
      </c>
      <c r="F22" s="202"/>
      <c r="G22" s="89"/>
      <c r="H22" s="224">
        <f t="shared" si="1"/>
        <v>0</v>
      </c>
    </row>
    <row r="23" spans="1:8" ht="12.75" x14ac:dyDescent="0.2">
      <c r="A23" s="222" t="s">
        <v>70</v>
      </c>
      <c r="B23" s="226" t="s">
        <v>71</v>
      </c>
      <c r="C23" s="227"/>
      <c r="D23" s="89"/>
      <c r="E23" s="224">
        <f t="shared" si="0"/>
        <v>0</v>
      </c>
      <c r="F23" s="202"/>
      <c r="G23" s="89"/>
      <c r="H23" s="224">
        <f t="shared" si="1"/>
        <v>0</v>
      </c>
    </row>
    <row r="24" spans="1:8" ht="12.75" x14ac:dyDescent="0.2">
      <c r="A24" s="213" t="s">
        <v>72</v>
      </c>
      <c r="B24" s="223" t="s">
        <v>73</v>
      </c>
      <c r="C24" s="234"/>
      <c r="D24" s="89"/>
      <c r="E24" s="235">
        <f t="shared" si="0"/>
        <v>0</v>
      </c>
      <c r="F24" s="202"/>
      <c r="G24" s="89"/>
      <c r="H24" s="224">
        <f t="shared" si="1"/>
        <v>0</v>
      </c>
    </row>
    <row r="25" spans="1:8" ht="12.75" x14ac:dyDescent="0.2">
      <c r="A25" s="222" t="s">
        <v>74</v>
      </c>
      <c r="B25" s="232" t="s">
        <v>75</v>
      </c>
      <c r="C25" s="233"/>
      <c r="D25" s="236">
        <f>SUM(D20:D24)*D18</f>
        <v>0</v>
      </c>
      <c r="E25" s="224">
        <f t="shared" si="0"/>
        <v>0</v>
      </c>
      <c r="F25" s="202"/>
      <c r="G25" s="236">
        <f>SUM(G20:G24)*G18</f>
        <v>0</v>
      </c>
      <c r="H25" s="224">
        <f>G25*$H$10</f>
        <v>0</v>
      </c>
    </row>
    <row r="26" spans="1:8" ht="15" customHeight="1" x14ac:dyDescent="0.2">
      <c r="A26" s="222"/>
      <c r="B26" s="228" t="s">
        <v>76</v>
      </c>
      <c r="C26" s="227"/>
      <c r="D26" s="237">
        <f>SUM(D20:D25)</f>
        <v>0</v>
      </c>
      <c r="E26" s="238">
        <f>SUM(E20:E25)</f>
        <v>0</v>
      </c>
      <c r="F26" s="202"/>
      <c r="G26" s="237">
        <f>SUM(G20:G25)</f>
        <v>0</v>
      </c>
      <c r="H26" s="238">
        <f>SUM(H20:H25)</f>
        <v>0</v>
      </c>
    </row>
    <row r="27" spans="1:8" ht="15" customHeight="1" x14ac:dyDescent="0.2">
      <c r="A27" s="231" t="s">
        <v>77</v>
      </c>
      <c r="B27" s="218" t="s">
        <v>78</v>
      </c>
      <c r="C27" s="214"/>
      <c r="D27" s="219"/>
      <c r="E27" s="220"/>
      <c r="F27" s="202"/>
      <c r="G27" s="221"/>
      <c r="H27" s="220"/>
    </row>
    <row r="28" spans="1:8" ht="12.75" x14ac:dyDescent="0.2">
      <c r="A28" s="222" t="s">
        <v>79</v>
      </c>
      <c r="B28" s="232" t="s">
        <v>80</v>
      </c>
      <c r="C28" s="233"/>
      <c r="D28" s="89"/>
      <c r="E28" s="224">
        <f>D28*$E$10</f>
        <v>0</v>
      </c>
      <c r="F28" s="202"/>
      <c r="G28" s="89"/>
      <c r="H28" s="224">
        <f t="shared" ref="H28:H32" si="2">G28*$H$10</f>
        <v>0</v>
      </c>
    </row>
    <row r="29" spans="1:8" ht="12.75" x14ac:dyDescent="0.2">
      <c r="A29" s="222" t="s">
        <v>81</v>
      </c>
      <c r="B29" s="223" t="s">
        <v>82</v>
      </c>
      <c r="C29" s="211"/>
      <c r="D29" s="89"/>
      <c r="E29" s="224">
        <f>D29*$E$10</f>
        <v>0</v>
      </c>
      <c r="F29" s="202"/>
      <c r="G29" s="89"/>
      <c r="H29" s="224">
        <f t="shared" si="2"/>
        <v>0</v>
      </c>
    </row>
    <row r="30" spans="1:8" ht="12.75" x14ac:dyDescent="0.2">
      <c r="A30" s="222" t="s">
        <v>83</v>
      </c>
      <c r="B30" s="223" t="s">
        <v>84</v>
      </c>
      <c r="C30" s="211"/>
      <c r="D30" s="89"/>
      <c r="E30" s="224">
        <f>D30*$E$10</f>
        <v>0</v>
      </c>
      <c r="F30" s="202"/>
      <c r="G30" s="89"/>
      <c r="H30" s="224">
        <f t="shared" si="2"/>
        <v>0</v>
      </c>
    </row>
    <row r="31" spans="1:8" ht="12.75" x14ac:dyDescent="0.2">
      <c r="A31" s="222" t="s">
        <v>85</v>
      </c>
      <c r="B31" s="223" t="s">
        <v>86</v>
      </c>
      <c r="C31" s="211"/>
      <c r="D31" s="89"/>
      <c r="E31" s="224">
        <f>D31*$E$10</f>
        <v>0</v>
      </c>
      <c r="F31" s="202"/>
      <c r="G31" s="89"/>
      <c r="H31" s="224">
        <f t="shared" si="2"/>
        <v>0</v>
      </c>
    </row>
    <row r="32" spans="1:8" ht="12.75" x14ac:dyDescent="0.2">
      <c r="A32" s="222" t="s">
        <v>164</v>
      </c>
      <c r="B32" s="226" t="s">
        <v>165</v>
      </c>
      <c r="C32" s="227"/>
      <c r="D32" s="89"/>
      <c r="E32" s="224">
        <f>D32*$E$10</f>
        <v>0</v>
      </c>
      <c r="F32" s="202"/>
      <c r="G32" s="89"/>
      <c r="H32" s="224">
        <f t="shared" si="2"/>
        <v>0</v>
      </c>
    </row>
    <row r="33" spans="1:8" ht="15" customHeight="1" x14ac:dyDescent="0.2">
      <c r="A33" s="222"/>
      <c r="B33" s="228" t="s">
        <v>87</v>
      </c>
      <c r="C33" s="227"/>
      <c r="D33" s="237">
        <f>SUM(D28:D32)</f>
        <v>0</v>
      </c>
      <c r="E33" s="238">
        <f>SUM(E28:E32)</f>
        <v>0</v>
      </c>
      <c r="F33" s="202"/>
      <c r="G33" s="237">
        <f>SUM(G28:G32)</f>
        <v>0</v>
      </c>
      <c r="H33" s="238">
        <f>SUM(H28:H32)</f>
        <v>0</v>
      </c>
    </row>
    <row r="34" spans="1:8" ht="15" customHeight="1" x14ac:dyDescent="0.2">
      <c r="A34" s="231" t="s">
        <v>88</v>
      </c>
      <c r="B34" s="218" t="s">
        <v>89</v>
      </c>
      <c r="C34" s="214"/>
      <c r="D34" s="219"/>
      <c r="E34" s="220"/>
      <c r="F34" s="202"/>
      <c r="G34" s="221"/>
      <c r="H34" s="220"/>
    </row>
    <row r="35" spans="1:8" ht="12.75" x14ac:dyDescent="0.2">
      <c r="A35" s="222" t="s">
        <v>90</v>
      </c>
      <c r="B35" s="232" t="s">
        <v>91</v>
      </c>
      <c r="C35" s="233"/>
      <c r="D35" s="89"/>
      <c r="E35" s="224">
        <f>D35*$E$10</f>
        <v>0</v>
      </c>
      <c r="F35" s="202"/>
      <c r="G35" s="89"/>
      <c r="H35" s="224">
        <f t="shared" ref="H35:H39" si="3">G35*$H$10</f>
        <v>0</v>
      </c>
    </row>
    <row r="36" spans="1:8" ht="12.75" x14ac:dyDescent="0.2">
      <c r="A36" s="222" t="s">
        <v>92</v>
      </c>
      <c r="B36" s="223" t="s">
        <v>93</v>
      </c>
      <c r="C36" s="211"/>
      <c r="D36" s="89"/>
      <c r="E36" s="224">
        <f>D36*$E$10</f>
        <v>0</v>
      </c>
      <c r="F36" s="202"/>
      <c r="G36" s="89"/>
      <c r="H36" s="224">
        <f t="shared" si="3"/>
        <v>0</v>
      </c>
    </row>
    <row r="37" spans="1:8" ht="12.75" x14ac:dyDescent="0.2">
      <c r="A37" s="222" t="s">
        <v>94</v>
      </c>
      <c r="B37" s="223" t="s">
        <v>95</v>
      </c>
      <c r="C37" s="211"/>
      <c r="D37" s="89"/>
      <c r="E37" s="224">
        <f>D37*$E$10</f>
        <v>0</v>
      </c>
      <c r="F37" s="202"/>
      <c r="G37" s="89"/>
      <c r="H37" s="224">
        <f t="shared" si="3"/>
        <v>0</v>
      </c>
    </row>
    <row r="38" spans="1:8" ht="12.75" x14ac:dyDescent="0.2">
      <c r="A38" s="222" t="s">
        <v>96</v>
      </c>
      <c r="B38" s="223" t="s">
        <v>97</v>
      </c>
      <c r="C38" s="211"/>
      <c r="D38" s="89"/>
      <c r="E38" s="224">
        <f>D38*$E$10</f>
        <v>0</v>
      </c>
      <c r="F38" s="202"/>
      <c r="G38" s="89"/>
      <c r="H38" s="224">
        <f t="shared" si="3"/>
        <v>0</v>
      </c>
    </row>
    <row r="39" spans="1:8" ht="12.75" x14ac:dyDescent="0.2">
      <c r="A39" s="222" t="s">
        <v>98</v>
      </c>
      <c r="B39" s="223" t="s">
        <v>99</v>
      </c>
      <c r="C39" s="211"/>
      <c r="D39" s="89"/>
      <c r="E39" s="224">
        <f>D39*$E$10</f>
        <v>0</v>
      </c>
      <c r="F39" s="202"/>
      <c r="G39" s="89"/>
      <c r="H39" s="224">
        <f t="shared" si="3"/>
        <v>0</v>
      </c>
    </row>
    <row r="40" spans="1:8" ht="15" customHeight="1" x14ac:dyDescent="0.2">
      <c r="A40" s="222"/>
      <c r="B40" s="228" t="s">
        <v>100</v>
      </c>
      <c r="C40" s="227"/>
      <c r="D40" s="237">
        <f>SUM(D35:D39)</f>
        <v>0</v>
      </c>
      <c r="E40" s="238">
        <f>SUM(E35:E39)</f>
        <v>0</v>
      </c>
      <c r="F40" s="202"/>
      <c r="G40" s="237">
        <f>SUM(G35:G39)</f>
        <v>0</v>
      </c>
      <c r="H40" s="238">
        <f>SUM(H35:H39)</f>
        <v>0</v>
      </c>
    </row>
    <row r="41" spans="1:8" ht="15" customHeight="1" x14ac:dyDescent="0.2">
      <c r="A41" s="231" t="s">
        <v>101</v>
      </c>
      <c r="B41" s="218" t="s">
        <v>102</v>
      </c>
      <c r="C41" s="214"/>
      <c r="D41" s="219"/>
      <c r="E41" s="220"/>
      <c r="F41" s="202"/>
      <c r="G41" s="221"/>
      <c r="H41" s="220"/>
    </row>
    <row r="42" spans="1:8" ht="12.75" x14ac:dyDescent="0.2">
      <c r="A42" s="222" t="s">
        <v>103</v>
      </c>
      <c r="B42" s="232" t="s">
        <v>104</v>
      </c>
      <c r="C42" s="233"/>
      <c r="D42" s="89"/>
      <c r="E42" s="224">
        <f>D42*$E$10</f>
        <v>0</v>
      </c>
      <c r="F42" s="202"/>
      <c r="G42" s="89"/>
      <c r="H42" s="224">
        <f t="shared" ref="H42:H45" si="4">G42*$H$10</f>
        <v>0</v>
      </c>
    </row>
    <row r="43" spans="1:8" ht="12.75" x14ac:dyDescent="0.2">
      <c r="A43" s="222" t="s">
        <v>105</v>
      </c>
      <c r="B43" s="223" t="s">
        <v>106</v>
      </c>
      <c r="C43" s="211"/>
      <c r="D43" s="89"/>
      <c r="E43" s="224">
        <f>D43*$E$10</f>
        <v>0</v>
      </c>
      <c r="F43" s="202"/>
      <c r="G43" s="89"/>
      <c r="H43" s="224">
        <f t="shared" si="4"/>
        <v>0</v>
      </c>
    </row>
    <row r="44" spans="1:8" ht="12.75" x14ac:dyDescent="0.2">
      <c r="A44" s="222" t="s">
        <v>107</v>
      </c>
      <c r="B44" s="223" t="s">
        <v>108</v>
      </c>
      <c r="C44" s="211"/>
      <c r="D44" s="89"/>
      <c r="E44" s="224">
        <f>D44*$E$10</f>
        <v>0</v>
      </c>
      <c r="F44" s="202"/>
      <c r="G44" s="89"/>
      <c r="H44" s="224">
        <f t="shared" si="4"/>
        <v>0</v>
      </c>
    </row>
    <row r="45" spans="1:8" ht="12.75" x14ac:dyDescent="0.2">
      <c r="A45" s="222" t="s">
        <v>109</v>
      </c>
      <c r="B45" s="223" t="s">
        <v>110</v>
      </c>
      <c r="C45" s="211"/>
      <c r="D45" s="89"/>
      <c r="E45" s="224">
        <f>D45*$E$10</f>
        <v>0</v>
      </c>
      <c r="F45" s="202"/>
      <c r="G45" s="89"/>
      <c r="H45" s="224">
        <f t="shared" si="4"/>
        <v>0</v>
      </c>
    </row>
    <row r="46" spans="1:8" ht="15" customHeight="1" x14ac:dyDescent="0.2">
      <c r="A46" s="222"/>
      <c r="B46" s="218" t="s">
        <v>111</v>
      </c>
      <c r="C46" s="211"/>
      <c r="D46" s="237">
        <f>SUM(D42:D45)</f>
        <v>0</v>
      </c>
      <c r="E46" s="238">
        <f>SUM(E42:E45)</f>
        <v>0</v>
      </c>
      <c r="F46" s="202"/>
      <c r="G46" s="237">
        <f>SUM(G42:G45)</f>
        <v>0</v>
      </c>
      <c r="H46" s="238">
        <f>SUM(H42:H45)</f>
        <v>0</v>
      </c>
    </row>
    <row r="47" spans="1:8" ht="15" customHeight="1" x14ac:dyDescent="0.2">
      <c r="A47" s="217" t="s">
        <v>112</v>
      </c>
      <c r="B47" s="218" t="s">
        <v>113</v>
      </c>
      <c r="C47" s="239"/>
      <c r="D47" s="237">
        <f>D18+D26+D33+D40+D46</f>
        <v>0</v>
      </c>
      <c r="E47" s="238">
        <f>E18+E26+E33+E40+E46</f>
        <v>0</v>
      </c>
      <c r="F47" s="202"/>
      <c r="G47" s="237">
        <f>G18+G26+G33+G40+G46</f>
        <v>0</v>
      </c>
      <c r="H47" s="238">
        <f>H18+H26+H33+H40+H46</f>
        <v>0</v>
      </c>
    </row>
    <row r="48" spans="1:8" ht="12.75" x14ac:dyDescent="0.2">
      <c r="A48" s="222" t="s">
        <v>114</v>
      </c>
      <c r="B48" s="223" t="s">
        <v>115</v>
      </c>
      <c r="C48" s="211"/>
      <c r="D48" s="89"/>
      <c r="E48" s="224">
        <f>D48*$E$10</f>
        <v>0</v>
      </c>
      <c r="F48" s="202"/>
      <c r="G48" s="89"/>
      <c r="H48" s="224">
        <f>G48*$E$10</f>
        <v>0</v>
      </c>
    </row>
    <row r="49" spans="1:8" ht="15" customHeight="1" x14ac:dyDescent="0.2">
      <c r="A49" s="240" t="s">
        <v>116</v>
      </c>
      <c r="B49" s="228" t="s">
        <v>117</v>
      </c>
      <c r="C49" s="241"/>
      <c r="D49" s="237">
        <f>D47+D48</f>
        <v>0</v>
      </c>
      <c r="E49" s="238">
        <f>E47+E48</f>
        <v>0</v>
      </c>
      <c r="F49" s="202"/>
      <c r="G49" s="237">
        <f>G47+G48</f>
        <v>0</v>
      </c>
      <c r="H49" s="238">
        <f>H47+H48</f>
        <v>0</v>
      </c>
    </row>
    <row r="50" spans="1:8" ht="6.75" customHeight="1" x14ac:dyDescent="0.2">
      <c r="A50" s="213"/>
      <c r="B50" s="234"/>
      <c r="C50" s="234"/>
      <c r="D50" s="242"/>
      <c r="E50" s="235"/>
      <c r="F50" s="202"/>
      <c r="G50" s="243"/>
      <c r="H50" s="235"/>
    </row>
    <row r="51" spans="1:8" ht="15" customHeight="1" x14ac:dyDescent="0.2">
      <c r="A51" s="231" t="s">
        <v>118</v>
      </c>
      <c r="B51" s="214"/>
      <c r="C51" s="239"/>
      <c r="D51" s="215">
        <f>D10+D49</f>
        <v>1</v>
      </c>
      <c r="E51" s="238">
        <f>E10+E49</f>
        <v>0</v>
      </c>
      <c r="F51" s="202"/>
      <c r="G51" s="215">
        <f>G10+G49</f>
        <v>1</v>
      </c>
      <c r="H51" s="238">
        <f>H10+H49</f>
        <v>0</v>
      </c>
    </row>
    <row r="52" spans="1:8" ht="6.75" customHeight="1" x14ac:dyDescent="0.2">
      <c r="A52" s="213"/>
      <c r="B52" s="234"/>
      <c r="C52" s="234"/>
      <c r="D52" s="242"/>
      <c r="E52" s="235"/>
      <c r="F52" s="202"/>
      <c r="G52" s="243"/>
      <c r="H52" s="235"/>
    </row>
    <row r="53" spans="1:8" ht="15" customHeight="1" x14ac:dyDescent="0.2">
      <c r="A53" s="231" t="s">
        <v>119</v>
      </c>
      <c r="B53" s="214"/>
      <c r="C53" s="239"/>
      <c r="D53" s="304" t="str">
        <f>IF(E51=0,"",(E10+E18+E26+E42)/E51)</f>
        <v/>
      </c>
      <c r="E53" s="305"/>
      <c r="F53" s="202"/>
      <c r="G53" s="304" t="str">
        <f>IF(H51=0,"",(H10+H18+H26+H42)/H51)</f>
        <v/>
      </c>
      <c r="H53" s="305"/>
    </row>
    <row r="54" spans="1:8" ht="6.75" customHeight="1" x14ac:dyDescent="0.2">
      <c r="A54" s="213"/>
      <c r="B54" s="214"/>
      <c r="C54" s="214"/>
      <c r="D54" s="1"/>
      <c r="E54" s="2"/>
      <c r="F54" s="202"/>
      <c r="G54" s="48"/>
      <c r="H54" s="2"/>
    </row>
    <row r="55" spans="1:8" ht="15" customHeight="1" x14ac:dyDescent="0.2">
      <c r="A55" s="231" t="s">
        <v>120</v>
      </c>
      <c r="B55" s="214"/>
      <c r="C55" s="239"/>
      <c r="D55" s="91">
        <v>0.3</v>
      </c>
      <c r="E55" s="88"/>
      <c r="F55" s="244"/>
      <c r="G55" s="91">
        <v>0.3</v>
      </c>
      <c r="H55" s="88"/>
    </row>
    <row r="56" spans="1:8" ht="6.75" customHeight="1" x14ac:dyDescent="0.2">
      <c r="A56" s="213"/>
      <c r="B56" s="214"/>
      <c r="C56" s="214"/>
      <c r="D56" s="95"/>
      <c r="E56" s="96"/>
      <c r="F56" s="244"/>
      <c r="G56" s="97"/>
      <c r="H56" s="96"/>
    </row>
    <row r="57" spans="1:8" ht="15" customHeight="1" thickBot="1" x14ac:dyDescent="0.25">
      <c r="A57" s="245" t="s">
        <v>121</v>
      </c>
      <c r="B57" s="246"/>
      <c r="C57" s="247"/>
      <c r="D57" s="98">
        <v>0.8</v>
      </c>
      <c r="E57" s="99"/>
      <c r="F57" s="244"/>
      <c r="G57" s="98">
        <v>0.8</v>
      </c>
      <c r="H57" s="99"/>
    </row>
    <row r="58" spans="1:8" ht="15" customHeight="1" thickTop="1" x14ac:dyDescent="0.2">
      <c r="A58" s="248"/>
      <c r="B58" s="202"/>
      <c r="C58" s="202"/>
      <c r="D58" s="204"/>
      <c r="E58" s="205"/>
      <c r="F58" s="202"/>
      <c r="G58" s="202"/>
      <c r="H58" s="202"/>
    </row>
    <row r="59" spans="1:8" ht="15" customHeight="1" x14ac:dyDescent="0.2">
      <c r="A59" s="249" t="s">
        <v>189</v>
      </c>
      <c r="B59" s="216"/>
      <c r="C59" s="216"/>
      <c r="D59" s="216"/>
      <c r="E59" s="216"/>
      <c r="F59" s="216"/>
      <c r="G59" s="202"/>
      <c r="H59" s="202"/>
    </row>
    <row r="60" spans="1:8" ht="15" customHeight="1" x14ac:dyDescent="0.2">
      <c r="A60" s="250"/>
      <c r="B60" s="250"/>
      <c r="C60" s="50" t="s">
        <v>167</v>
      </c>
      <c r="D60" s="91">
        <v>1</v>
      </c>
      <c r="E60" s="250"/>
      <c r="F60" s="250"/>
      <c r="G60" s="91"/>
      <c r="H60" s="202"/>
    </row>
    <row r="61" spans="1:8" ht="15" customHeight="1" x14ac:dyDescent="0.2">
      <c r="A61" s="250"/>
      <c r="B61" s="202"/>
      <c r="C61" s="202"/>
      <c r="D61" s="204"/>
      <c r="E61" s="205"/>
      <c r="F61" s="202"/>
      <c r="G61" s="202"/>
      <c r="H61" s="202"/>
    </row>
    <row r="62" spans="1:8" ht="15" customHeight="1" x14ac:dyDescent="0.2">
      <c r="A62" s="250"/>
      <c r="B62" s="202"/>
      <c r="C62" s="50" t="s">
        <v>118</v>
      </c>
      <c r="D62" s="204"/>
      <c r="E62" s="251"/>
      <c r="F62" s="202"/>
      <c r="G62" s="202"/>
      <c r="H62" s="202"/>
    </row>
    <row r="63" spans="1:8" ht="15" customHeight="1" x14ac:dyDescent="0.2">
      <c r="A63" s="250"/>
      <c r="B63" s="202"/>
      <c r="C63" s="50" t="s">
        <v>120</v>
      </c>
      <c r="D63" s="204"/>
      <c r="E63" s="100"/>
      <c r="F63" s="202"/>
      <c r="G63" s="202"/>
      <c r="H63" s="202"/>
    </row>
    <row r="64" spans="1:8" ht="15" customHeight="1" x14ac:dyDescent="0.2">
      <c r="A64" s="250"/>
      <c r="B64" s="202"/>
      <c r="C64" s="50" t="s">
        <v>168</v>
      </c>
      <c r="D64" s="204"/>
      <c r="E64" s="100"/>
      <c r="F64" s="202"/>
      <c r="G64" s="202"/>
      <c r="H64" s="202"/>
    </row>
    <row r="65" s="37" customFormat="1" ht="15" customHeight="1" x14ac:dyDescent="0.2"/>
    <row r="67" s="37" customFormat="1" ht="15" customHeight="1" x14ac:dyDescent="0.2"/>
  </sheetData>
  <mergeCells count="3">
    <mergeCell ref="D3:E3"/>
    <mergeCell ref="D53:E53"/>
    <mergeCell ref="G53:H53"/>
  </mergeCells>
  <phoneticPr fontId="18" type="noConversion"/>
  <printOptions horizontalCentered="1"/>
  <pageMargins left="0.59055118110236204" right="0.196850393700787" top="0.98425196850393704" bottom="0.98425196850393704" header="0.511811023622047" footer="0.511811023622047"/>
  <pageSetup paperSize="9" scale="80" orientation="portrait" r:id="rId1"/>
  <headerFooter alignWithMargins="0">
    <oddHeader>&amp;R&amp;D</oddHeader>
    <oddFooter>&amp;C&amp;"Tahoma,Standard"&amp;A&amp;R&amp;"Tahoma,Standard"&amp;P von &amp;N</oddFooter>
  </headerFooter>
  <colBreaks count="1" manualBreakCount="1">
    <brk id="8" max="1048575" man="1"/>
  </colBreaks>
  <extLst>
    <ext xmlns:mx="http://schemas.microsoft.com/office/mac/excel/2008/main" uri="{64002731-A6B0-56B0-2670-7721B7C09600}">
      <mx:PLV Mode="1" OnePage="0" WScale="76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67"/>
  <sheetViews>
    <sheetView showGridLines="0" view="pageLayout" workbookViewId="0">
      <selection sqref="A1:H66"/>
    </sheetView>
  </sheetViews>
  <sheetFormatPr baseColWidth="10" defaultColWidth="11.42578125" defaultRowHeight="12.75" x14ac:dyDescent="0.2"/>
  <cols>
    <col min="1" max="1" width="5.7109375" style="49" customWidth="1"/>
    <col min="2" max="2" width="14" style="38" customWidth="1"/>
    <col min="3" max="3" width="40.28515625" style="38" customWidth="1"/>
    <col min="4" max="4" width="11.42578125" style="39"/>
    <col min="5" max="5" width="11.42578125" style="40"/>
    <col min="6" max="6" width="3.42578125" style="37" customWidth="1"/>
    <col min="7" max="16384" width="11.42578125" style="37"/>
  </cols>
  <sheetData>
    <row r="1" spans="1:8" ht="15" x14ac:dyDescent="0.2">
      <c r="A1" s="198"/>
      <c r="B1" s="199"/>
      <c r="C1" s="199"/>
      <c r="D1" s="200"/>
      <c r="E1" s="201"/>
      <c r="F1" s="201"/>
      <c r="G1" s="202"/>
      <c r="H1" s="202"/>
    </row>
    <row r="2" spans="1:8" ht="15" customHeight="1" x14ac:dyDescent="0.2">
      <c r="A2" s="203"/>
      <c r="B2" s="202"/>
      <c r="C2" s="202"/>
      <c r="D2" s="204"/>
      <c r="E2" s="205"/>
      <c r="F2" s="202"/>
      <c r="G2" s="202"/>
      <c r="H2" s="202"/>
    </row>
    <row r="3" spans="1:8" ht="15" customHeight="1" x14ac:dyDescent="0.2">
      <c r="A3" s="201"/>
      <c r="B3" s="202"/>
      <c r="C3" s="206" t="s">
        <v>43</v>
      </c>
      <c r="D3" s="302"/>
      <c r="E3" s="303"/>
      <c r="F3" s="202"/>
      <c r="G3" s="202"/>
      <c r="H3" s="202"/>
    </row>
    <row r="4" spans="1:8" ht="15" customHeight="1" x14ac:dyDescent="0.2">
      <c r="A4" s="201"/>
      <c r="B4" s="202"/>
      <c r="C4" s="207"/>
      <c r="D4" s="208"/>
      <c r="E4" s="202"/>
      <c r="F4" s="202"/>
      <c r="G4" s="202"/>
      <c r="H4" s="202"/>
    </row>
    <row r="5" spans="1:8" ht="15" customHeight="1" x14ac:dyDescent="0.2">
      <c r="A5" s="201" t="s">
        <v>178</v>
      </c>
      <c r="B5" s="202"/>
      <c r="C5" s="207"/>
      <c r="D5" s="208"/>
      <c r="E5" s="202"/>
      <c r="F5" s="202"/>
      <c r="G5" s="202"/>
      <c r="H5" s="202"/>
    </row>
    <row r="6" spans="1:8" ht="15" customHeight="1" x14ac:dyDescent="0.2">
      <c r="A6" s="201"/>
      <c r="B6" s="202"/>
      <c r="C6" s="202"/>
      <c r="D6" s="208"/>
      <c r="E6" s="202"/>
      <c r="F6" s="202"/>
      <c r="G6" s="202"/>
      <c r="H6" s="202"/>
    </row>
    <row r="7" spans="1:8" ht="15" customHeight="1" thickBot="1" x14ac:dyDescent="0.25">
      <c r="A7" s="203"/>
      <c r="B7" s="202"/>
      <c r="C7" s="202"/>
      <c r="D7" s="208"/>
      <c r="E7" s="202"/>
      <c r="F7" s="202"/>
      <c r="G7" s="202"/>
      <c r="H7" s="202"/>
    </row>
    <row r="8" spans="1:8" s="36" customFormat="1" ht="15" customHeight="1" thickTop="1" x14ac:dyDescent="0.2">
      <c r="A8" s="41"/>
      <c r="B8" s="209" t="s">
        <v>45</v>
      </c>
      <c r="C8" s="210">
        <v>4</v>
      </c>
      <c r="D8" s="42" t="s">
        <v>160</v>
      </c>
      <c r="E8" s="43"/>
      <c r="F8" s="201"/>
      <c r="G8" s="42" t="s">
        <v>161</v>
      </c>
      <c r="H8" s="43"/>
    </row>
    <row r="9" spans="1:8" s="36" customFormat="1" ht="15" customHeight="1" x14ac:dyDescent="0.2">
      <c r="A9" s="44"/>
      <c r="B9" s="211" t="s">
        <v>46</v>
      </c>
      <c r="C9" s="212" t="s">
        <v>612</v>
      </c>
      <c r="D9" s="45" t="s">
        <v>47</v>
      </c>
      <c r="E9" s="46" t="s">
        <v>48</v>
      </c>
      <c r="F9" s="201"/>
      <c r="G9" s="45" t="s">
        <v>47</v>
      </c>
      <c r="H9" s="46" t="s">
        <v>48</v>
      </c>
    </row>
    <row r="10" spans="1:8" s="47" customFormat="1" ht="20.100000000000001" customHeight="1" x14ac:dyDescent="0.2">
      <c r="A10" s="213"/>
      <c r="B10" s="214" t="s">
        <v>162</v>
      </c>
      <c r="C10" s="211"/>
      <c r="D10" s="215">
        <v>1</v>
      </c>
      <c r="E10" s="88"/>
      <c r="F10" s="216"/>
      <c r="G10" s="215">
        <v>1</v>
      </c>
      <c r="H10" s="88"/>
    </row>
    <row r="11" spans="1:8" ht="15" customHeight="1" x14ac:dyDescent="0.2">
      <c r="A11" s="217" t="s">
        <v>49</v>
      </c>
      <c r="B11" s="218" t="s">
        <v>50</v>
      </c>
      <c r="C11" s="214"/>
      <c r="D11" s="219"/>
      <c r="E11" s="220"/>
      <c r="F11" s="202"/>
      <c r="G11" s="221"/>
      <c r="H11" s="220"/>
    </row>
    <row r="12" spans="1:8" ht="15" customHeight="1" x14ac:dyDescent="0.2">
      <c r="A12" s="217" t="s">
        <v>51</v>
      </c>
      <c r="B12" s="218" t="s">
        <v>52</v>
      </c>
      <c r="C12" s="214"/>
      <c r="D12" s="219"/>
      <c r="E12" s="220"/>
      <c r="F12" s="202"/>
      <c r="G12" s="221"/>
      <c r="H12" s="220"/>
    </row>
    <row r="13" spans="1:8" x14ac:dyDescent="0.2">
      <c r="A13" s="222" t="s">
        <v>53</v>
      </c>
      <c r="B13" s="223" t="s">
        <v>54</v>
      </c>
      <c r="C13" s="211"/>
      <c r="D13" s="89"/>
      <c r="E13" s="224">
        <f>D13*$E$10</f>
        <v>0</v>
      </c>
      <c r="F13" s="202"/>
      <c r="G13" s="89"/>
      <c r="H13" s="224">
        <f>G13*$H$10</f>
        <v>0</v>
      </c>
    </row>
    <row r="14" spans="1:8" x14ac:dyDescent="0.2">
      <c r="A14" s="222" t="s">
        <v>55</v>
      </c>
      <c r="B14" s="223" t="s">
        <v>56</v>
      </c>
      <c r="C14" s="211"/>
      <c r="D14" s="89"/>
      <c r="E14" s="224">
        <f>D14*$E$10</f>
        <v>0</v>
      </c>
      <c r="F14" s="202"/>
      <c r="G14" s="89"/>
      <c r="H14" s="224">
        <f>G14*$H$10</f>
        <v>0</v>
      </c>
    </row>
    <row r="15" spans="1:8" x14ac:dyDescent="0.2">
      <c r="A15" s="222" t="s">
        <v>57</v>
      </c>
      <c r="B15" s="223" t="s">
        <v>58</v>
      </c>
      <c r="C15" s="211"/>
      <c r="D15" s="89"/>
      <c r="E15" s="224">
        <f>D15*$E$10</f>
        <v>0</v>
      </c>
      <c r="F15" s="202"/>
      <c r="G15" s="225"/>
      <c r="H15" s="224"/>
    </row>
    <row r="16" spans="1:8" x14ac:dyDescent="0.2">
      <c r="A16" s="222" t="s">
        <v>59</v>
      </c>
      <c r="B16" s="223" t="s">
        <v>60</v>
      </c>
      <c r="C16" s="211"/>
      <c r="D16" s="89"/>
      <c r="E16" s="224">
        <f>D16*$E$10</f>
        <v>0</v>
      </c>
      <c r="F16" s="202"/>
      <c r="G16" s="225"/>
      <c r="H16" s="224"/>
    </row>
    <row r="17" spans="1:8" x14ac:dyDescent="0.2">
      <c r="A17" s="222" t="s">
        <v>159</v>
      </c>
      <c r="B17" s="226" t="s">
        <v>163</v>
      </c>
      <c r="C17" s="227"/>
      <c r="D17" s="90"/>
      <c r="E17" s="224">
        <f>D17*$E$10</f>
        <v>0</v>
      </c>
      <c r="F17" s="202"/>
      <c r="G17" s="90"/>
      <c r="H17" s="224">
        <f>G17*$H$10</f>
        <v>0</v>
      </c>
    </row>
    <row r="18" spans="1:8" ht="15" customHeight="1" x14ac:dyDescent="0.2">
      <c r="A18" s="222"/>
      <c r="B18" s="228" t="s">
        <v>61</v>
      </c>
      <c r="C18" s="227"/>
      <c r="D18" s="229">
        <f>SUM(D13:D17)</f>
        <v>0</v>
      </c>
      <c r="E18" s="230">
        <f>SUM(E13:E17)</f>
        <v>0</v>
      </c>
      <c r="F18" s="202"/>
      <c r="G18" s="229">
        <f>SUM(G13:G17)</f>
        <v>0</v>
      </c>
      <c r="H18" s="230">
        <f>SUM(H13:H17)</f>
        <v>0</v>
      </c>
    </row>
    <row r="19" spans="1:8" ht="15" customHeight="1" x14ac:dyDescent="0.2">
      <c r="A19" s="231" t="s">
        <v>62</v>
      </c>
      <c r="B19" s="218" t="s">
        <v>63</v>
      </c>
      <c r="C19" s="214"/>
      <c r="D19" s="219"/>
      <c r="E19" s="220"/>
      <c r="F19" s="202"/>
      <c r="G19" s="221"/>
      <c r="H19" s="220"/>
    </row>
    <row r="20" spans="1:8" ht="12.95" customHeight="1" x14ac:dyDescent="0.2">
      <c r="A20" s="222" t="s">
        <v>64</v>
      </c>
      <c r="B20" s="232" t="s">
        <v>65</v>
      </c>
      <c r="C20" s="233"/>
      <c r="D20" s="89"/>
      <c r="E20" s="224">
        <f t="shared" ref="E20:E25" si="0">D20*$E$10</f>
        <v>0</v>
      </c>
      <c r="F20" s="202"/>
      <c r="G20" s="89"/>
      <c r="H20" s="224">
        <f t="shared" ref="H20:H25" si="1">G20*$H$10</f>
        <v>0</v>
      </c>
    </row>
    <row r="21" spans="1:8" x14ac:dyDescent="0.2">
      <c r="A21" s="222" t="s">
        <v>66</v>
      </c>
      <c r="B21" s="223" t="s">
        <v>67</v>
      </c>
      <c r="C21" s="211"/>
      <c r="D21" s="89"/>
      <c r="E21" s="224">
        <f t="shared" si="0"/>
        <v>0</v>
      </c>
      <c r="F21" s="202"/>
      <c r="G21" s="89"/>
      <c r="H21" s="224">
        <f t="shared" si="1"/>
        <v>0</v>
      </c>
    </row>
    <row r="22" spans="1:8" x14ac:dyDescent="0.2">
      <c r="A22" s="222" t="s">
        <v>68</v>
      </c>
      <c r="B22" s="223" t="s">
        <v>69</v>
      </c>
      <c r="C22" s="211"/>
      <c r="D22" s="89"/>
      <c r="E22" s="224">
        <f t="shared" si="0"/>
        <v>0</v>
      </c>
      <c r="F22" s="202"/>
      <c r="G22" s="89"/>
      <c r="H22" s="224">
        <f t="shared" si="1"/>
        <v>0</v>
      </c>
    </row>
    <row r="23" spans="1:8" x14ac:dyDescent="0.2">
      <c r="A23" s="222" t="s">
        <v>70</v>
      </c>
      <c r="B23" s="226" t="s">
        <v>71</v>
      </c>
      <c r="C23" s="227"/>
      <c r="D23" s="89"/>
      <c r="E23" s="224">
        <f t="shared" si="0"/>
        <v>0</v>
      </c>
      <c r="F23" s="202"/>
      <c r="G23" s="89"/>
      <c r="H23" s="224">
        <f t="shared" si="1"/>
        <v>0</v>
      </c>
    </row>
    <row r="24" spans="1:8" x14ac:dyDescent="0.2">
      <c r="A24" s="213" t="s">
        <v>72</v>
      </c>
      <c r="B24" s="223" t="s">
        <v>73</v>
      </c>
      <c r="C24" s="234"/>
      <c r="D24" s="89"/>
      <c r="E24" s="235">
        <f t="shared" si="0"/>
        <v>0</v>
      </c>
      <c r="F24" s="202"/>
      <c r="G24" s="89"/>
      <c r="H24" s="224">
        <f t="shared" si="1"/>
        <v>0</v>
      </c>
    </row>
    <row r="25" spans="1:8" x14ac:dyDescent="0.2">
      <c r="A25" s="222" t="s">
        <v>74</v>
      </c>
      <c r="B25" s="232" t="s">
        <v>75</v>
      </c>
      <c r="C25" s="233"/>
      <c r="D25" s="236">
        <f>SUM(D20:D24)*D18</f>
        <v>0</v>
      </c>
      <c r="E25" s="224">
        <f t="shared" si="0"/>
        <v>0</v>
      </c>
      <c r="F25" s="202"/>
      <c r="G25" s="236">
        <f>SUM(G20:G24)*G18</f>
        <v>0</v>
      </c>
      <c r="H25" s="224">
        <f t="shared" si="1"/>
        <v>0</v>
      </c>
    </row>
    <row r="26" spans="1:8" ht="15" customHeight="1" x14ac:dyDescent="0.2">
      <c r="A26" s="222"/>
      <c r="B26" s="228" t="s">
        <v>76</v>
      </c>
      <c r="C26" s="227"/>
      <c r="D26" s="237">
        <f>SUM(D20:D25)</f>
        <v>0</v>
      </c>
      <c r="E26" s="238">
        <f>SUM(E20:E25)</f>
        <v>0</v>
      </c>
      <c r="F26" s="202"/>
      <c r="G26" s="237">
        <f>SUM(G20:G25)</f>
        <v>0</v>
      </c>
      <c r="H26" s="238">
        <f>SUM(H20:H25)</f>
        <v>0</v>
      </c>
    </row>
    <row r="27" spans="1:8" ht="15" customHeight="1" x14ac:dyDescent="0.2">
      <c r="A27" s="231" t="s">
        <v>77</v>
      </c>
      <c r="B27" s="218" t="s">
        <v>78</v>
      </c>
      <c r="C27" s="214"/>
      <c r="D27" s="219"/>
      <c r="E27" s="220"/>
      <c r="F27" s="202"/>
      <c r="G27" s="221"/>
      <c r="H27" s="220"/>
    </row>
    <row r="28" spans="1:8" x14ac:dyDescent="0.2">
      <c r="A28" s="222" t="s">
        <v>79</v>
      </c>
      <c r="B28" s="232" t="s">
        <v>80</v>
      </c>
      <c r="C28" s="233"/>
      <c r="D28" s="89"/>
      <c r="E28" s="224">
        <f>D28*$E$10</f>
        <v>0</v>
      </c>
      <c r="F28" s="202"/>
      <c r="G28" s="89"/>
      <c r="H28" s="224">
        <f t="shared" ref="H28:H32" si="2">G28*$H$10</f>
        <v>0</v>
      </c>
    </row>
    <row r="29" spans="1:8" x14ac:dyDescent="0.2">
      <c r="A29" s="222" t="s">
        <v>81</v>
      </c>
      <c r="B29" s="223" t="s">
        <v>82</v>
      </c>
      <c r="C29" s="211"/>
      <c r="D29" s="89"/>
      <c r="E29" s="224">
        <f>D29*$E$10</f>
        <v>0</v>
      </c>
      <c r="F29" s="202"/>
      <c r="G29" s="89"/>
      <c r="H29" s="224">
        <f t="shared" si="2"/>
        <v>0</v>
      </c>
    </row>
    <row r="30" spans="1:8" x14ac:dyDescent="0.2">
      <c r="A30" s="222" t="s">
        <v>83</v>
      </c>
      <c r="B30" s="223" t="s">
        <v>84</v>
      </c>
      <c r="C30" s="211"/>
      <c r="D30" s="89"/>
      <c r="E30" s="224">
        <f>D30*$E$10</f>
        <v>0</v>
      </c>
      <c r="F30" s="202"/>
      <c r="G30" s="89"/>
      <c r="H30" s="224">
        <f t="shared" si="2"/>
        <v>0</v>
      </c>
    </row>
    <row r="31" spans="1:8" x14ac:dyDescent="0.2">
      <c r="A31" s="222" t="s">
        <v>85</v>
      </c>
      <c r="B31" s="223" t="s">
        <v>86</v>
      </c>
      <c r="C31" s="211"/>
      <c r="D31" s="89"/>
      <c r="E31" s="224">
        <f>D31*$E$10</f>
        <v>0</v>
      </c>
      <c r="F31" s="202"/>
      <c r="G31" s="89"/>
      <c r="H31" s="224">
        <f t="shared" si="2"/>
        <v>0</v>
      </c>
    </row>
    <row r="32" spans="1:8" x14ac:dyDescent="0.2">
      <c r="A32" s="222" t="s">
        <v>164</v>
      </c>
      <c r="B32" s="226" t="s">
        <v>165</v>
      </c>
      <c r="C32" s="227"/>
      <c r="D32" s="89"/>
      <c r="E32" s="224">
        <f>D32*$E$10</f>
        <v>0</v>
      </c>
      <c r="F32" s="202"/>
      <c r="G32" s="89"/>
      <c r="H32" s="224">
        <f t="shared" si="2"/>
        <v>0</v>
      </c>
    </row>
    <row r="33" spans="1:8" ht="15" customHeight="1" x14ac:dyDescent="0.2">
      <c r="A33" s="222"/>
      <c r="B33" s="228" t="s">
        <v>87</v>
      </c>
      <c r="C33" s="227"/>
      <c r="D33" s="237">
        <f>SUM(D28:D32)</f>
        <v>0</v>
      </c>
      <c r="E33" s="238">
        <f>SUM(E28:E32)</f>
        <v>0</v>
      </c>
      <c r="F33" s="202"/>
      <c r="G33" s="237">
        <f>SUM(G28:G32)</f>
        <v>0</v>
      </c>
      <c r="H33" s="238">
        <f>SUM(H28:H32)</f>
        <v>0</v>
      </c>
    </row>
    <row r="34" spans="1:8" ht="15" customHeight="1" x14ac:dyDescent="0.2">
      <c r="A34" s="231" t="s">
        <v>88</v>
      </c>
      <c r="B34" s="218" t="s">
        <v>89</v>
      </c>
      <c r="C34" s="214"/>
      <c r="D34" s="219"/>
      <c r="E34" s="220"/>
      <c r="F34" s="202"/>
      <c r="G34" s="221"/>
      <c r="H34" s="220"/>
    </row>
    <row r="35" spans="1:8" x14ac:dyDescent="0.2">
      <c r="A35" s="222" t="s">
        <v>90</v>
      </c>
      <c r="B35" s="232" t="s">
        <v>91</v>
      </c>
      <c r="C35" s="233"/>
      <c r="D35" s="89"/>
      <c r="E35" s="224">
        <f>D35*$E$10</f>
        <v>0</v>
      </c>
      <c r="F35" s="202"/>
      <c r="G35" s="89"/>
      <c r="H35" s="224">
        <f t="shared" ref="H35:H39" si="3">G35*$H$10</f>
        <v>0</v>
      </c>
    </row>
    <row r="36" spans="1:8" x14ac:dyDescent="0.2">
      <c r="A36" s="222" t="s">
        <v>92</v>
      </c>
      <c r="B36" s="223" t="s">
        <v>93</v>
      </c>
      <c r="C36" s="211"/>
      <c r="D36" s="89"/>
      <c r="E36" s="224">
        <f>D36*$E$10</f>
        <v>0</v>
      </c>
      <c r="F36" s="202"/>
      <c r="G36" s="89"/>
      <c r="H36" s="224">
        <f t="shared" si="3"/>
        <v>0</v>
      </c>
    </row>
    <row r="37" spans="1:8" x14ac:dyDescent="0.2">
      <c r="A37" s="222" t="s">
        <v>94</v>
      </c>
      <c r="B37" s="223" t="s">
        <v>95</v>
      </c>
      <c r="C37" s="211"/>
      <c r="D37" s="89"/>
      <c r="E37" s="224">
        <f>D37*$E$10</f>
        <v>0</v>
      </c>
      <c r="F37" s="202"/>
      <c r="G37" s="89"/>
      <c r="H37" s="224">
        <f t="shared" si="3"/>
        <v>0</v>
      </c>
    </row>
    <row r="38" spans="1:8" x14ac:dyDescent="0.2">
      <c r="A38" s="222" t="s">
        <v>96</v>
      </c>
      <c r="B38" s="223" t="s">
        <v>97</v>
      </c>
      <c r="C38" s="211"/>
      <c r="D38" s="89"/>
      <c r="E38" s="224">
        <f>D38*$E$10</f>
        <v>0</v>
      </c>
      <c r="F38" s="202"/>
      <c r="G38" s="89"/>
      <c r="H38" s="224">
        <f t="shared" si="3"/>
        <v>0</v>
      </c>
    </row>
    <row r="39" spans="1:8" x14ac:dyDescent="0.2">
      <c r="A39" s="222" t="s">
        <v>98</v>
      </c>
      <c r="B39" s="223" t="s">
        <v>99</v>
      </c>
      <c r="C39" s="211"/>
      <c r="D39" s="89"/>
      <c r="E39" s="224">
        <f>D39*$E$10</f>
        <v>0</v>
      </c>
      <c r="F39" s="202"/>
      <c r="G39" s="89"/>
      <c r="H39" s="224">
        <f t="shared" si="3"/>
        <v>0</v>
      </c>
    </row>
    <row r="40" spans="1:8" ht="15" customHeight="1" x14ac:dyDescent="0.2">
      <c r="A40" s="222"/>
      <c r="B40" s="228" t="s">
        <v>100</v>
      </c>
      <c r="C40" s="227"/>
      <c r="D40" s="237">
        <f>SUM(D35:D39)</f>
        <v>0</v>
      </c>
      <c r="E40" s="238">
        <f>SUM(E35:E39)</f>
        <v>0</v>
      </c>
      <c r="F40" s="202"/>
      <c r="G40" s="237">
        <f>SUM(G35:G39)</f>
        <v>0</v>
      </c>
      <c r="H40" s="238">
        <f>SUM(H35:H39)</f>
        <v>0</v>
      </c>
    </row>
    <row r="41" spans="1:8" ht="15" customHeight="1" x14ac:dyDescent="0.2">
      <c r="A41" s="231" t="s">
        <v>101</v>
      </c>
      <c r="B41" s="218" t="s">
        <v>102</v>
      </c>
      <c r="C41" s="214"/>
      <c r="D41" s="219"/>
      <c r="E41" s="220"/>
      <c r="F41" s="202"/>
      <c r="G41" s="221"/>
      <c r="H41" s="220"/>
    </row>
    <row r="42" spans="1:8" x14ac:dyDescent="0.2">
      <c r="A42" s="222" t="s">
        <v>103</v>
      </c>
      <c r="B42" s="232" t="s">
        <v>104</v>
      </c>
      <c r="C42" s="233"/>
      <c r="D42" s="89"/>
      <c r="E42" s="224">
        <f>D42*$E$10</f>
        <v>0</v>
      </c>
      <c r="F42" s="202"/>
      <c r="G42" s="89"/>
      <c r="H42" s="224">
        <f t="shared" ref="H42:H45" si="4">G42*$H$10</f>
        <v>0</v>
      </c>
    </row>
    <row r="43" spans="1:8" x14ac:dyDescent="0.2">
      <c r="A43" s="222" t="s">
        <v>105</v>
      </c>
      <c r="B43" s="223" t="s">
        <v>106</v>
      </c>
      <c r="C43" s="211"/>
      <c r="D43" s="89"/>
      <c r="E43" s="224">
        <f>D43*$E$10</f>
        <v>0</v>
      </c>
      <c r="F43" s="202"/>
      <c r="G43" s="89"/>
      <c r="H43" s="224">
        <f t="shared" si="4"/>
        <v>0</v>
      </c>
    </row>
    <row r="44" spans="1:8" x14ac:dyDescent="0.2">
      <c r="A44" s="222" t="s">
        <v>107</v>
      </c>
      <c r="B44" s="223" t="s">
        <v>108</v>
      </c>
      <c r="C44" s="211"/>
      <c r="D44" s="89"/>
      <c r="E44" s="224">
        <f>D44*$E$10</f>
        <v>0</v>
      </c>
      <c r="F44" s="202"/>
      <c r="G44" s="89"/>
      <c r="H44" s="224">
        <f t="shared" si="4"/>
        <v>0</v>
      </c>
    </row>
    <row r="45" spans="1:8" x14ac:dyDescent="0.2">
      <c r="A45" s="222" t="s">
        <v>109</v>
      </c>
      <c r="B45" s="223" t="s">
        <v>110</v>
      </c>
      <c r="C45" s="211"/>
      <c r="D45" s="89"/>
      <c r="E45" s="224">
        <f>D45*$E$10</f>
        <v>0</v>
      </c>
      <c r="F45" s="202"/>
      <c r="G45" s="89"/>
      <c r="H45" s="224">
        <f t="shared" si="4"/>
        <v>0</v>
      </c>
    </row>
    <row r="46" spans="1:8" ht="15" customHeight="1" x14ac:dyDescent="0.2">
      <c r="A46" s="222"/>
      <c r="B46" s="218" t="s">
        <v>111</v>
      </c>
      <c r="C46" s="211"/>
      <c r="D46" s="237">
        <f>SUM(D42:D45)</f>
        <v>0</v>
      </c>
      <c r="E46" s="238">
        <f>SUM(E42:E45)</f>
        <v>0</v>
      </c>
      <c r="F46" s="202"/>
      <c r="G46" s="237">
        <f>SUM(G42:G45)</f>
        <v>0</v>
      </c>
      <c r="H46" s="238">
        <f>SUM(H42:H45)</f>
        <v>0</v>
      </c>
    </row>
    <row r="47" spans="1:8" ht="15" customHeight="1" x14ac:dyDescent="0.2">
      <c r="A47" s="217" t="s">
        <v>112</v>
      </c>
      <c r="B47" s="218" t="s">
        <v>113</v>
      </c>
      <c r="C47" s="239"/>
      <c r="D47" s="237">
        <f>D18+D26+D33+D40+D46</f>
        <v>0</v>
      </c>
      <c r="E47" s="238">
        <f>E18+E26+E33+E40+E46</f>
        <v>0</v>
      </c>
      <c r="F47" s="202"/>
      <c r="G47" s="237">
        <f>G18+G26+G33+G40+G46</f>
        <v>0</v>
      </c>
      <c r="H47" s="238">
        <f>H18+H26+H33+H40+H46</f>
        <v>0</v>
      </c>
    </row>
    <row r="48" spans="1:8" x14ac:dyDescent="0.2">
      <c r="A48" s="222" t="s">
        <v>114</v>
      </c>
      <c r="B48" s="223" t="s">
        <v>115</v>
      </c>
      <c r="C48" s="211"/>
      <c r="D48" s="89"/>
      <c r="E48" s="224">
        <f>D48*$E$10</f>
        <v>0</v>
      </c>
      <c r="F48" s="202"/>
      <c r="G48" s="89"/>
      <c r="H48" s="224">
        <f>G48*$E$10</f>
        <v>0</v>
      </c>
    </row>
    <row r="49" spans="1:9" ht="15" customHeight="1" x14ac:dyDescent="0.2">
      <c r="A49" s="240" t="s">
        <v>116</v>
      </c>
      <c r="B49" s="228" t="s">
        <v>117</v>
      </c>
      <c r="C49" s="241"/>
      <c r="D49" s="237">
        <f>D47+D48</f>
        <v>0</v>
      </c>
      <c r="E49" s="238">
        <f>E47+E48</f>
        <v>0</v>
      </c>
      <c r="F49" s="202"/>
      <c r="G49" s="237">
        <f>G47+G48</f>
        <v>0</v>
      </c>
      <c r="H49" s="238">
        <f>H47+H48</f>
        <v>0</v>
      </c>
    </row>
    <row r="50" spans="1:9" ht="6.75" customHeight="1" x14ac:dyDescent="0.2">
      <c r="A50" s="213"/>
      <c r="B50" s="234"/>
      <c r="C50" s="234"/>
      <c r="D50" s="242"/>
      <c r="E50" s="235"/>
      <c r="F50" s="202"/>
      <c r="G50" s="243"/>
      <c r="H50" s="235"/>
    </row>
    <row r="51" spans="1:9" ht="15" customHeight="1" x14ac:dyDescent="0.2">
      <c r="A51" s="231" t="s">
        <v>118</v>
      </c>
      <c r="B51" s="214"/>
      <c r="C51" s="239"/>
      <c r="D51" s="215">
        <f>D10+D49</f>
        <v>1</v>
      </c>
      <c r="E51" s="238">
        <f>E10+E49</f>
        <v>0</v>
      </c>
      <c r="F51" s="202"/>
      <c r="G51" s="215">
        <f>G10+G49</f>
        <v>1</v>
      </c>
      <c r="H51" s="238">
        <f>H10+H49</f>
        <v>0</v>
      </c>
    </row>
    <row r="52" spans="1:9" ht="6.75" customHeight="1" x14ac:dyDescent="0.2">
      <c r="A52" s="213"/>
      <c r="B52" s="234"/>
      <c r="C52" s="234"/>
      <c r="D52" s="242"/>
      <c r="E52" s="235"/>
      <c r="F52" s="202"/>
      <c r="G52" s="243"/>
      <c r="H52" s="235"/>
    </row>
    <row r="53" spans="1:9" ht="15" customHeight="1" x14ac:dyDescent="0.2">
      <c r="A53" s="231" t="s">
        <v>119</v>
      </c>
      <c r="B53" s="214"/>
      <c r="C53" s="239"/>
      <c r="D53" s="304" t="str">
        <f>IF(E51=0,"",(E10+E18+E26+E42)/E51)</f>
        <v/>
      </c>
      <c r="E53" s="305"/>
      <c r="F53" s="202"/>
      <c r="G53" s="304" t="str">
        <f>IF(H51=0,"",(H10+H18+H26+H42)/H51)</f>
        <v/>
      </c>
      <c r="H53" s="305"/>
    </row>
    <row r="54" spans="1:9" ht="6.75" customHeight="1" x14ac:dyDescent="0.2">
      <c r="A54" s="213"/>
      <c r="B54" s="214"/>
      <c r="C54" s="214"/>
      <c r="D54" s="1"/>
      <c r="E54" s="2"/>
      <c r="F54" s="202"/>
      <c r="G54" s="48"/>
      <c r="H54" s="2"/>
    </row>
    <row r="55" spans="1:9" ht="15" customHeight="1" x14ac:dyDescent="0.2">
      <c r="A55" s="231" t="s">
        <v>120</v>
      </c>
      <c r="B55" s="214"/>
      <c r="C55" s="239"/>
      <c r="D55" s="91">
        <v>0.3</v>
      </c>
      <c r="E55" s="88"/>
      <c r="F55" s="244"/>
      <c r="G55" s="91">
        <v>0.3</v>
      </c>
      <c r="H55" s="88"/>
    </row>
    <row r="56" spans="1:9" ht="6.75" customHeight="1" x14ac:dyDescent="0.2">
      <c r="A56" s="213"/>
      <c r="B56" s="214"/>
      <c r="C56" s="214"/>
      <c r="D56" s="95"/>
      <c r="E56" s="96"/>
      <c r="F56" s="244"/>
      <c r="G56" s="97"/>
      <c r="H56" s="96"/>
    </row>
    <row r="57" spans="1:9" ht="15" customHeight="1" thickBot="1" x14ac:dyDescent="0.25">
      <c r="A57" s="245" t="s">
        <v>121</v>
      </c>
      <c r="B57" s="246"/>
      <c r="C57" s="247"/>
      <c r="D57" s="98">
        <v>0.8</v>
      </c>
      <c r="E57" s="99"/>
      <c r="F57" s="244"/>
      <c r="G57" s="98">
        <v>0.8</v>
      </c>
      <c r="H57" s="99"/>
    </row>
    <row r="58" spans="1:9" ht="15" customHeight="1" thickTop="1" x14ac:dyDescent="0.2">
      <c r="A58" s="248"/>
      <c r="B58" s="202"/>
      <c r="C58" s="202"/>
      <c r="D58" s="204"/>
      <c r="E58" s="205"/>
      <c r="F58" s="202"/>
      <c r="G58" s="202"/>
      <c r="H58" s="202"/>
    </row>
    <row r="59" spans="1:9" ht="15" customHeight="1" x14ac:dyDescent="0.2">
      <c r="A59" s="306" t="s">
        <v>190</v>
      </c>
      <c r="B59" s="306"/>
      <c r="C59" s="306"/>
      <c r="D59" s="306"/>
      <c r="E59" s="306"/>
      <c r="F59" s="306"/>
      <c r="G59" s="306"/>
      <c r="H59" s="306"/>
    </row>
    <row r="60" spans="1:9" ht="15" customHeight="1" x14ac:dyDescent="0.2">
      <c r="A60" s="250"/>
      <c r="B60" s="250"/>
      <c r="C60" s="50" t="s">
        <v>167</v>
      </c>
      <c r="D60" s="91">
        <v>1</v>
      </c>
      <c r="E60" s="250"/>
      <c r="F60" s="250"/>
      <c r="G60" s="91"/>
      <c r="H60" s="202"/>
      <c r="I60" s="51"/>
    </row>
    <row r="61" spans="1:9" x14ac:dyDescent="0.2">
      <c r="A61" s="250"/>
      <c r="B61" s="202"/>
      <c r="C61" s="202"/>
      <c r="D61" s="204"/>
      <c r="E61" s="205"/>
      <c r="F61" s="202"/>
      <c r="G61" s="202"/>
      <c r="H61" s="202"/>
    </row>
    <row r="62" spans="1:9" ht="15" customHeight="1" x14ac:dyDescent="0.2">
      <c r="A62" s="250"/>
      <c r="B62" s="202"/>
      <c r="C62" s="50" t="s">
        <v>118</v>
      </c>
      <c r="D62" s="204"/>
      <c r="E62" s="251"/>
      <c r="F62" s="202"/>
      <c r="G62" s="202"/>
      <c r="H62" s="202"/>
    </row>
    <row r="63" spans="1:9" ht="15" customHeight="1" x14ac:dyDescent="0.2">
      <c r="A63" s="250"/>
      <c r="B63" s="202"/>
      <c r="C63" s="50" t="s">
        <v>120</v>
      </c>
      <c r="D63" s="204"/>
      <c r="E63" s="100"/>
      <c r="F63" s="202"/>
      <c r="G63" s="202"/>
      <c r="H63" s="202"/>
    </row>
    <row r="64" spans="1:9" ht="15" customHeight="1" x14ac:dyDescent="0.2">
      <c r="A64" s="250"/>
      <c r="B64" s="202"/>
      <c r="C64" s="50" t="s">
        <v>168</v>
      </c>
      <c r="D64" s="204"/>
      <c r="E64" s="100"/>
      <c r="F64" s="202"/>
      <c r="G64" s="202"/>
      <c r="H64" s="202"/>
    </row>
    <row r="65" spans="1:8" ht="15" customHeight="1" x14ac:dyDescent="0.2">
      <c r="A65" s="202"/>
      <c r="B65" s="202"/>
      <c r="C65" s="202"/>
      <c r="D65" s="202"/>
      <c r="E65" s="202"/>
      <c r="F65" s="202"/>
      <c r="G65" s="202"/>
      <c r="H65" s="202"/>
    </row>
    <row r="66" spans="1:8" x14ac:dyDescent="0.2">
      <c r="A66" s="250"/>
      <c r="B66" s="202"/>
      <c r="C66" s="202"/>
      <c r="D66" s="204"/>
      <c r="E66" s="205"/>
      <c r="F66" s="202"/>
      <c r="G66" s="202"/>
      <c r="H66" s="202"/>
    </row>
    <row r="67" spans="1:8" ht="15" customHeight="1" x14ac:dyDescent="0.2">
      <c r="A67" s="37"/>
      <c r="B67" s="37"/>
      <c r="C67" s="37"/>
      <c r="D67" s="37"/>
      <c r="E67" s="37"/>
    </row>
  </sheetData>
  <mergeCells count="4">
    <mergeCell ref="D3:E3"/>
    <mergeCell ref="D53:E53"/>
    <mergeCell ref="G53:H53"/>
    <mergeCell ref="A59:H59"/>
  </mergeCells>
  <phoneticPr fontId="18" type="noConversion"/>
  <pageMargins left="0.59055118110236204" right="0.196850393700787" top="0.98425196850393704" bottom="0.98425196850393704" header="0.511811023622047" footer="0.511811023622047"/>
  <pageSetup paperSize="9" scale="80" orientation="portrait" r:id="rId1"/>
  <headerFooter alignWithMargins="0">
    <oddHeader>&amp;R&amp;D</oddHeader>
    <oddFooter>&amp;C&amp;"Tahoma,Standard"&amp;A&amp;R&amp;"Tahoma,Standard"&amp;P von &amp;N</oddFooter>
  </headerFooter>
  <colBreaks count="1" manualBreakCount="1">
    <brk id="8" max="1048575" man="1"/>
  </colBreaks>
  <extLst>
    <ext xmlns:mx="http://schemas.microsoft.com/office/mac/excel/2008/main" uri="{64002731-A6B0-56B0-2670-7721B7C09600}">
      <mx:PLV Mode="1" OnePage="0" WScale="79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S169"/>
  <sheetViews>
    <sheetView showGridLines="0" showZeros="0" tabSelected="1" topLeftCell="B127" zoomScale="60" zoomScaleNormal="60" zoomScalePageLayoutView="78" workbookViewId="0">
      <selection activeCell="I119" sqref="I119"/>
    </sheetView>
  </sheetViews>
  <sheetFormatPr baseColWidth="10" defaultColWidth="11.42578125" defaultRowHeight="26.1" customHeight="1" x14ac:dyDescent="0.2"/>
  <cols>
    <col min="1" max="1" width="39.85546875" style="179" hidden="1" customWidth="1"/>
    <col min="2" max="2" width="10.7109375" style="115" customWidth="1"/>
    <col min="3" max="3" width="34" style="179" bestFit="1" customWidth="1"/>
    <col min="4" max="4" width="24" style="118" customWidth="1"/>
    <col min="5" max="5" width="23.28515625" style="118" customWidth="1"/>
    <col min="6" max="6" width="14.7109375" style="118" customWidth="1"/>
    <col min="7" max="7" width="21.140625" style="118" customWidth="1"/>
    <col min="8" max="8" width="14.7109375" style="125" customWidth="1"/>
    <col min="9" max="9" width="18.85546875" style="118" customWidth="1"/>
    <col min="10" max="10" width="15" style="179" customWidth="1"/>
    <col min="11" max="11" width="18.42578125" style="179" customWidth="1"/>
    <col min="12" max="12" width="16.28515625" style="179" customWidth="1"/>
    <col min="13" max="13" width="14.85546875" style="179" bestFit="1" customWidth="1"/>
    <col min="14" max="14" width="16.28515625" style="179" bestFit="1" customWidth="1"/>
    <col min="15" max="15" width="13.85546875" style="179" customWidth="1"/>
    <col min="16" max="16" width="16.85546875" style="179" customWidth="1"/>
    <col min="17" max="17" width="12.42578125" style="179" customWidth="1"/>
    <col min="18" max="18" width="15.85546875" style="179" bestFit="1" customWidth="1"/>
    <col min="19" max="20" width="13.42578125" style="179" customWidth="1"/>
    <col min="21" max="16384" width="11.42578125" style="179"/>
  </cols>
  <sheetData>
    <row r="1" spans="1:19" ht="26.1" customHeight="1" x14ac:dyDescent="0.2">
      <c r="C1" s="116" t="s">
        <v>0</v>
      </c>
      <c r="D1" s="180" t="s">
        <v>204</v>
      </c>
      <c r="E1" s="117"/>
      <c r="G1" s="119"/>
      <c r="H1" s="120"/>
      <c r="I1" s="119"/>
    </row>
    <row r="2" spans="1:19" ht="26.1" customHeight="1" x14ac:dyDescent="0.2">
      <c r="D2" s="181"/>
      <c r="E2" s="121"/>
      <c r="H2" s="122"/>
    </row>
    <row r="3" spans="1:19" ht="26.1" customHeight="1" x14ac:dyDescent="0.2">
      <c r="C3" s="123" t="s">
        <v>1</v>
      </c>
      <c r="D3" s="180" t="s">
        <v>198</v>
      </c>
      <c r="E3" s="117"/>
      <c r="G3" s="119"/>
      <c r="H3" s="120"/>
      <c r="I3" s="119"/>
    </row>
    <row r="4" spans="1:19" ht="26.1" customHeight="1" x14ac:dyDescent="0.2">
      <c r="C4" s="123" t="s">
        <v>2</v>
      </c>
      <c r="D4" s="180" t="s">
        <v>352</v>
      </c>
      <c r="E4" s="124" t="s">
        <v>353</v>
      </c>
      <c r="G4" s="119"/>
      <c r="H4" s="120"/>
      <c r="I4" s="119"/>
    </row>
    <row r="5" spans="1:19" ht="26.1" customHeight="1" x14ac:dyDescent="0.2">
      <c r="D5" s="182"/>
      <c r="P5" s="126"/>
      <c r="R5" s="118"/>
    </row>
    <row r="6" spans="1:19" ht="26.1" customHeight="1" x14ac:dyDescent="0.2">
      <c r="C6" s="123" t="s">
        <v>3</v>
      </c>
      <c r="D6" s="183"/>
      <c r="E6" s="127"/>
      <c r="G6" s="128"/>
      <c r="H6" s="307"/>
      <c r="I6" s="307"/>
      <c r="L6" s="129"/>
      <c r="M6" s="129"/>
      <c r="S6" s="129"/>
    </row>
    <row r="7" spans="1:19" ht="26.1" customHeight="1" x14ac:dyDescent="0.2">
      <c r="K7" s="308" t="s">
        <v>169</v>
      </c>
      <c r="L7" s="309"/>
      <c r="M7" s="309"/>
      <c r="N7" s="309"/>
      <c r="O7" s="310"/>
      <c r="P7" s="308" t="s">
        <v>175</v>
      </c>
      <c r="Q7" s="309"/>
      <c r="R7" s="309"/>
      <c r="S7" s="310"/>
    </row>
    <row r="8" spans="1:19" ht="60.95" customHeight="1" x14ac:dyDescent="0.2">
      <c r="B8" s="130" t="s">
        <v>4</v>
      </c>
      <c r="C8" s="131" t="s">
        <v>194</v>
      </c>
      <c r="D8" s="131" t="s">
        <v>192</v>
      </c>
      <c r="E8" s="131" t="s">
        <v>5</v>
      </c>
      <c r="F8" s="132" t="s">
        <v>6</v>
      </c>
      <c r="G8" s="132" t="s">
        <v>180</v>
      </c>
      <c r="H8" s="133" t="s">
        <v>7</v>
      </c>
      <c r="I8" s="132" t="s">
        <v>145</v>
      </c>
      <c r="J8" s="134" t="s">
        <v>172</v>
      </c>
      <c r="K8" s="134" t="s">
        <v>179</v>
      </c>
      <c r="L8" s="134" t="s">
        <v>170</v>
      </c>
      <c r="M8" s="134" t="s">
        <v>9</v>
      </c>
      <c r="N8" s="134" t="s">
        <v>171</v>
      </c>
      <c r="O8" s="134" t="s">
        <v>166</v>
      </c>
      <c r="P8" s="135" t="s">
        <v>173</v>
      </c>
      <c r="Q8" s="135" t="s">
        <v>174</v>
      </c>
      <c r="R8" s="135" t="s">
        <v>171</v>
      </c>
      <c r="S8" s="135" t="s">
        <v>166</v>
      </c>
    </row>
    <row r="9" spans="1:19" ht="29.1" customHeight="1" x14ac:dyDescent="0.2">
      <c r="A9" s="113" t="str">
        <f>CONCATENATE(C8,F8)</f>
        <v>RaumbezeichnungReinigungs- gruppe</v>
      </c>
      <c r="B9" s="114">
        <v>1</v>
      </c>
      <c r="C9" s="184" t="s">
        <v>354</v>
      </c>
      <c r="D9" s="185" t="s">
        <v>355</v>
      </c>
      <c r="E9" s="185" t="s">
        <v>356</v>
      </c>
      <c r="F9" s="187" t="s">
        <v>220</v>
      </c>
      <c r="G9" s="185" t="s">
        <v>205</v>
      </c>
      <c r="H9" s="186">
        <v>26.1</v>
      </c>
      <c r="I9" s="187" t="s">
        <v>25</v>
      </c>
      <c r="J9" s="136">
        <f>IF(I9=0,0,VLOOKUP(I9,Reinigungsturnus!$A$5:$C$20,3,FALSE)*H9/12)</f>
        <v>2.1750000000000003</v>
      </c>
      <c r="K9" s="137"/>
      <c r="L9" s="138"/>
      <c r="M9" s="139"/>
      <c r="N9" s="139"/>
      <c r="O9" s="140"/>
      <c r="P9" s="137"/>
      <c r="Q9" s="138"/>
      <c r="R9" s="139"/>
      <c r="S9" s="140"/>
    </row>
    <row r="10" spans="1:19" ht="29.1" customHeight="1" x14ac:dyDescent="0.2">
      <c r="A10" s="113"/>
      <c r="B10" s="114">
        <v>2</v>
      </c>
      <c r="C10" s="188" t="s">
        <v>357</v>
      </c>
      <c r="D10" s="189" t="s">
        <v>358</v>
      </c>
      <c r="E10" s="189" t="s">
        <v>356</v>
      </c>
      <c r="F10" s="191" t="s">
        <v>220</v>
      </c>
      <c r="G10" s="189" t="s">
        <v>205</v>
      </c>
      <c r="H10" s="190">
        <v>8.6999999999999993</v>
      </c>
      <c r="I10" s="252" t="s">
        <v>25</v>
      </c>
      <c r="J10" s="136">
        <f>IF(I10=0,0,VLOOKUP(I10,Reinigungsturnus!$A$5:$C$20,3,FALSE)*H10/12)</f>
        <v>0.72499999999999998</v>
      </c>
      <c r="K10" s="137"/>
      <c r="L10" s="138"/>
      <c r="M10" s="139"/>
      <c r="N10" s="139"/>
      <c r="O10" s="140"/>
      <c r="P10" s="137"/>
      <c r="Q10" s="138"/>
      <c r="R10" s="139"/>
      <c r="S10" s="140"/>
    </row>
    <row r="11" spans="1:19" ht="29.1" customHeight="1" x14ac:dyDescent="0.2">
      <c r="A11" s="113"/>
      <c r="B11" s="114">
        <v>3</v>
      </c>
      <c r="C11" s="188" t="s">
        <v>359</v>
      </c>
      <c r="D11" s="189" t="s">
        <v>360</v>
      </c>
      <c r="E11" s="189" t="s">
        <v>356</v>
      </c>
      <c r="F11" s="191" t="s">
        <v>220</v>
      </c>
      <c r="G11" s="189" t="s">
        <v>205</v>
      </c>
      <c r="H11" s="190">
        <v>29.7</v>
      </c>
      <c r="I11" s="252" t="s">
        <v>25</v>
      </c>
      <c r="J11" s="136">
        <f>IF(I11=0,0,VLOOKUP(I11,Reinigungsturnus!$A$5:$C$20,3,FALSE)*H11/12)</f>
        <v>2.4750000000000001</v>
      </c>
      <c r="K11" s="137"/>
      <c r="L11" s="138"/>
      <c r="M11" s="139"/>
      <c r="N11" s="139"/>
      <c r="O11" s="140"/>
      <c r="P11" s="137"/>
      <c r="Q11" s="138"/>
      <c r="R11" s="139"/>
      <c r="S11" s="140"/>
    </row>
    <row r="12" spans="1:19" ht="29.1" customHeight="1" x14ac:dyDescent="0.2">
      <c r="A12" s="113"/>
      <c r="B12" s="114">
        <v>4</v>
      </c>
      <c r="C12" s="188" t="s">
        <v>357</v>
      </c>
      <c r="D12" s="189" t="s">
        <v>361</v>
      </c>
      <c r="E12" s="189" t="s">
        <v>356</v>
      </c>
      <c r="F12" s="191" t="s">
        <v>220</v>
      </c>
      <c r="G12" s="189" t="s">
        <v>205</v>
      </c>
      <c r="H12" s="190">
        <v>8.6999999999999993</v>
      </c>
      <c r="I12" s="252" t="s">
        <v>25</v>
      </c>
      <c r="J12" s="136">
        <f>IF(I12=0,0,VLOOKUP(I12,Reinigungsturnus!$A$5:$C$20,3,FALSE)*H12/12)</f>
        <v>0.72499999999999998</v>
      </c>
      <c r="K12" s="137"/>
      <c r="L12" s="138"/>
      <c r="M12" s="139"/>
      <c r="N12" s="139"/>
      <c r="O12" s="140"/>
      <c r="P12" s="137"/>
      <c r="Q12" s="138"/>
      <c r="R12" s="139"/>
      <c r="S12" s="140"/>
    </row>
    <row r="13" spans="1:19" ht="29.1" customHeight="1" x14ac:dyDescent="0.2">
      <c r="A13" s="113"/>
      <c r="B13" s="114">
        <v>5</v>
      </c>
      <c r="C13" s="188" t="s">
        <v>357</v>
      </c>
      <c r="D13" s="189" t="s">
        <v>362</v>
      </c>
      <c r="E13" s="189" t="s">
        <v>356</v>
      </c>
      <c r="F13" s="191" t="s">
        <v>220</v>
      </c>
      <c r="G13" s="189" t="s">
        <v>205</v>
      </c>
      <c r="H13" s="190">
        <v>45.8</v>
      </c>
      <c r="I13" s="252" t="s">
        <v>25</v>
      </c>
      <c r="J13" s="136">
        <f>IF(I13=0,0,VLOOKUP(I13,Reinigungsturnus!$A$5:$C$20,3,FALSE)*H13/12)</f>
        <v>3.8166666666666664</v>
      </c>
      <c r="K13" s="137"/>
      <c r="L13" s="138"/>
      <c r="M13" s="139"/>
      <c r="N13" s="139"/>
      <c r="O13" s="140"/>
      <c r="P13" s="137"/>
      <c r="Q13" s="138"/>
      <c r="R13" s="139"/>
      <c r="S13" s="140"/>
    </row>
    <row r="14" spans="1:19" ht="29.1" customHeight="1" x14ac:dyDescent="0.2">
      <c r="A14" s="113"/>
      <c r="B14" s="114">
        <v>6</v>
      </c>
      <c r="C14" s="188" t="s">
        <v>357</v>
      </c>
      <c r="D14" s="189" t="s">
        <v>363</v>
      </c>
      <c r="E14" s="189" t="s">
        <v>356</v>
      </c>
      <c r="F14" s="191" t="s">
        <v>220</v>
      </c>
      <c r="G14" s="189" t="s">
        <v>205</v>
      </c>
      <c r="H14" s="190">
        <v>39.700000000000003</v>
      </c>
      <c r="I14" s="252" t="s">
        <v>25</v>
      </c>
      <c r="J14" s="136">
        <f>IF(I14=0,0,VLOOKUP(I14,Reinigungsturnus!$A$5:$C$20,3,FALSE)*H14/12)</f>
        <v>3.3083333333333336</v>
      </c>
      <c r="K14" s="137"/>
      <c r="L14" s="138"/>
      <c r="M14" s="139"/>
      <c r="N14" s="139"/>
      <c r="O14" s="140"/>
      <c r="P14" s="137"/>
      <c r="Q14" s="138"/>
      <c r="R14" s="139"/>
      <c r="S14" s="140"/>
    </row>
    <row r="15" spans="1:19" ht="29.1" customHeight="1" x14ac:dyDescent="0.2">
      <c r="A15" s="113"/>
      <c r="B15" s="114">
        <v>7</v>
      </c>
      <c r="C15" s="188" t="s">
        <v>364</v>
      </c>
      <c r="D15" s="189" t="s">
        <v>365</v>
      </c>
      <c r="E15" s="189" t="s">
        <v>356</v>
      </c>
      <c r="F15" s="191" t="s">
        <v>220</v>
      </c>
      <c r="G15" s="189" t="s">
        <v>205</v>
      </c>
      <c r="H15" s="190">
        <v>22.4</v>
      </c>
      <c r="I15" s="252" t="s">
        <v>25</v>
      </c>
      <c r="J15" s="136">
        <f>IF(I15=0,0,VLOOKUP(I15,Reinigungsturnus!$A$5:$C$20,3,FALSE)*H15/12)</f>
        <v>1.8666666666666665</v>
      </c>
      <c r="K15" s="137"/>
      <c r="L15" s="138"/>
      <c r="M15" s="139"/>
      <c r="N15" s="139"/>
      <c r="O15" s="140"/>
      <c r="P15" s="137"/>
      <c r="Q15" s="138"/>
      <c r="R15" s="139"/>
      <c r="S15" s="140"/>
    </row>
    <row r="16" spans="1:19" ht="29.1" customHeight="1" x14ac:dyDescent="0.2">
      <c r="A16" s="113"/>
      <c r="B16" s="114">
        <v>8</v>
      </c>
      <c r="C16" s="188" t="s">
        <v>366</v>
      </c>
      <c r="D16" s="189" t="s">
        <v>367</v>
      </c>
      <c r="E16" s="189" t="s">
        <v>356</v>
      </c>
      <c r="F16" s="191" t="s">
        <v>214</v>
      </c>
      <c r="G16" s="189" t="s">
        <v>205</v>
      </c>
      <c r="H16" s="190">
        <v>15</v>
      </c>
      <c r="I16" s="252" t="s">
        <v>25</v>
      </c>
      <c r="J16" s="136">
        <f>IF(I16=0,0,VLOOKUP(I16,Reinigungsturnus!$A$5:$C$20,3,FALSE)*H16/12)</f>
        <v>1.25</v>
      </c>
      <c r="K16" s="137"/>
      <c r="L16" s="138"/>
      <c r="M16" s="139"/>
      <c r="N16" s="139"/>
      <c r="O16" s="140"/>
      <c r="P16" s="137"/>
      <c r="Q16" s="138"/>
      <c r="R16" s="139"/>
      <c r="S16" s="140"/>
    </row>
    <row r="17" spans="1:19" ht="29.1" customHeight="1" x14ac:dyDescent="0.2">
      <c r="A17" s="113"/>
      <c r="B17" s="114">
        <v>9</v>
      </c>
      <c r="C17" s="188" t="s">
        <v>609</v>
      </c>
      <c r="D17" s="189" t="s">
        <v>368</v>
      </c>
      <c r="E17" s="189" t="s">
        <v>356</v>
      </c>
      <c r="F17" s="191"/>
      <c r="G17" s="189" t="s">
        <v>205</v>
      </c>
      <c r="H17" s="190">
        <v>15</v>
      </c>
      <c r="I17" s="253"/>
      <c r="J17" s="192"/>
      <c r="K17" s="193"/>
      <c r="L17" s="194"/>
      <c r="M17" s="195"/>
      <c r="N17" s="195"/>
      <c r="O17" s="196"/>
      <c r="P17" s="193"/>
      <c r="Q17" s="194"/>
      <c r="R17" s="195"/>
      <c r="S17" s="196"/>
    </row>
    <row r="18" spans="1:19" ht="29.1" customHeight="1" x14ac:dyDescent="0.2">
      <c r="A18" s="113"/>
      <c r="B18" s="114">
        <v>10</v>
      </c>
      <c r="C18" s="188" t="s">
        <v>369</v>
      </c>
      <c r="D18" s="189" t="s">
        <v>370</v>
      </c>
      <c r="E18" s="189" t="s">
        <v>356</v>
      </c>
      <c r="F18" s="191" t="s">
        <v>220</v>
      </c>
      <c r="G18" s="189" t="s">
        <v>205</v>
      </c>
      <c r="H18" s="190">
        <v>40.1</v>
      </c>
      <c r="I18" s="252" t="s">
        <v>25</v>
      </c>
      <c r="J18" s="136">
        <f>IF(I18=0,0,VLOOKUP(I18,Reinigungsturnus!$A$5:$C$20,3,FALSE)*H18/12)</f>
        <v>3.3416666666666668</v>
      </c>
      <c r="K18" s="137"/>
      <c r="L18" s="138"/>
      <c r="M18" s="139"/>
      <c r="N18" s="139"/>
      <c r="O18" s="140"/>
      <c r="P18" s="137"/>
      <c r="Q18" s="138"/>
      <c r="R18" s="139"/>
      <c r="S18" s="140"/>
    </row>
    <row r="19" spans="1:19" ht="29.1" customHeight="1" x14ac:dyDescent="0.2">
      <c r="A19" s="113"/>
      <c r="B19" s="114">
        <v>11</v>
      </c>
      <c r="C19" s="188" t="s">
        <v>371</v>
      </c>
      <c r="D19" s="189" t="s">
        <v>372</v>
      </c>
      <c r="E19" s="189" t="s">
        <v>356</v>
      </c>
      <c r="F19" s="191" t="s">
        <v>212</v>
      </c>
      <c r="G19" s="189" t="s">
        <v>205</v>
      </c>
      <c r="H19" s="190">
        <v>77.099999999999994</v>
      </c>
      <c r="I19" s="252" t="s">
        <v>25</v>
      </c>
      <c r="J19" s="136">
        <f>IF(I19=0,0,VLOOKUP(I19,Reinigungsturnus!$A$5:$C$20,3,FALSE)*H19/12)</f>
        <v>6.4249999999999998</v>
      </c>
      <c r="K19" s="137"/>
      <c r="L19" s="138"/>
      <c r="M19" s="139"/>
      <c r="N19" s="139"/>
      <c r="O19" s="140"/>
      <c r="P19" s="137"/>
      <c r="Q19" s="138"/>
      <c r="R19" s="139"/>
      <c r="S19" s="140"/>
    </row>
    <row r="20" spans="1:19" ht="29.1" customHeight="1" x14ac:dyDescent="0.2">
      <c r="A20" s="113"/>
      <c r="B20" s="114">
        <v>12</v>
      </c>
      <c r="C20" s="188" t="s">
        <v>373</v>
      </c>
      <c r="D20" s="189" t="s">
        <v>374</v>
      </c>
      <c r="E20" s="189" t="s">
        <v>356</v>
      </c>
      <c r="F20" s="191" t="s">
        <v>213</v>
      </c>
      <c r="G20" s="189" t="s">
        <v>205</v>
      </c>
      <c r="H20" s="190">
        <v>13</v>
      </c>
      <c r="I20" s="252" t="s">
        <v>11</v>
      </c>
      <c r="J20" s="136">
        <f>IF(I20=0,0,VLOOKUP(I20,Reinigungsturnus!$A$5:$C$20,3,FALSE)*H20/12)</f>
        <v>123.5</v>
      </c>
      <c r="K20" s="137"/>
      <c r="L20" s="138"/>
      <c r="M20" s="139"/>
      <c r="N20" s="139"/>
      <c r="O20" s="140"/>
      <c r="P20" s="137"/>
      <c r="Q20" s="138"/>
      <c r="R20" s="139"/>
      <c r="S20" s="140"/>
    </row>
    <row r="21" spans="1:19" ht="29.1" customHeight="1" x14ac:dyDescent="0.2">
      <c r="A21" s="113"/>
      <c r="B21" s="114">
        <v>13</v>
      </c>
      <c r="C21" s="188" t="s">
        <v>375</v>
      </c>
      <c r="D21" s="189" t="s">
        <v>376</v>
      </c>
      <c r="E21" s="189" t="s">
        <v>191</v>
      </c>
      <c r="F21" s="191" t="s">
        <v>212</v>
      </c>
      <c r="G21" s="189" t="s">
        <v>205</v>
      </c>
      <c r="H21" s="190">
        <v>435.1</v>
      </c>
      <c r="I21" s="252" t="s">
        <v>13</v>
      </c>
      <c r="J21" s="136">
        <f>IF(I21=0,0,VLOOKUP(I21,Reinigungsturnus!$A$5:$C$20,3,FALSE)*H21/12)</f>
        <v>6889.083333333333</v>
      </c>
      <c r="K21" s="137"/>
      <c r="L21" s="138"/>
      <c r="M21" s="139"/>
      <c r="N21" s="139"/>
      <c r="O21" s="140"/>
      <c r="P21" s="137"/>
      <c r="Q21" s="138"/>
      <c r="R21" s="139"/>
      <c r="S21" s="140"/>
    </row>
    <row r="22" spans="1:19" ht="29.1" customHeight="1" x14ac:dyDescent="0.2">
      <c r="A22" s="113"/>
      <c r="B22" s="114">
        <v>14</v>
      </c>
      <c r="C22" s="188" t="s">
        <v>377</v>
      </c>
      <c r="D22" s="189" t="s">
        <v>378</v>
      </c>
      <c r="E22" s="189" t="s">
        <v>191</v>
      </c>
      <c r="F22" s="191" t="s">
        <v>212</v>
      </c>
      <c r="G22" s="189" t="s">
        <v>205</v>
      </c>
      <c r="H22" s="190">
        <v>28.2</v>
      </c>
      <c r="I22" s="252" t="s">
        <v>13</v>
      </c>
      <c r="J22" s="136">
        <f>IF(I22=0,0,VLOOKUP(I22,Reinigungsturnus!$A$5:$C$20,3,FALSE)*H22/12)</f>
        <v>446.5</v>
      </c>
      <c r="K22" s="137"/>
      <c r="L22" s="138"/>
      <c r="M22" s="139"/>
      <c r="N22" s="139"/>
      <c r="O22" s="140"/>
      <c r="P22" s="137"/>
      <c r="Q22" s="138"/>
      <c r="R22" s="139"/>
      <c r="S22" s="140"/>
    </row>
    <row r="23" spans="1:19" ht="29.1" customHeight="1" x14ac:dyDescent="0.2">
      <c r="A23" s="113"/>
      <c r="B23" s="114">
        <v>15</v>
      </c>
      <c r="C23" s="188" t="s">
        <v>379</v>
      </c>
      <c r="D23" s="189" t="s">
        <v>380</v>
      </c>
      <c r="E23" s="189" t="s">
        <v>191</v>
      </c>
      <c r="F23" s="191" t="s">
        <v>610</v>
      </c>
      <c r="G23" s="189" t="s">
        <v>205</v>
      </c>
      <c r="H23" s="190">
        <v>43.9</v>
      </c>
      <c r="I23" s="252" t="s">
        <v>13</v>
      </c>
      <c r="J23" s="136">
        <f>IF(I23=0,0,VLOOKUP(I23,Reinigungsturnus!$A$5:$C$20,3,FALSE)*H23/12)</f>
        <v>695.08333333333337</v>
      </c>
      <c r="K23" s="137"/>
      <c r="L23" s="138"/>
      <c r="M23" s="139"/>
      <c r="N23" s="139"/>
      <c r="O23" s="140"/>
      <c r="P23" s="137"/>
      <c r="Q23" s="138"/>
      <c r="R23" s="139"/>
      <c r="S23" s="140"/>
    </row>
    <row r="24" spans="1:19" ht="29.1" customHeight="1" x14ac:dyDescent="0.2">
      <c r="A24" s="113"/>
      <c r="B24" s="114">
        <v>16</v>
      </c>
      <c r="C24" s="188" t="s">
        <v>381</v>
      </c>
      <c r="D24" s="189" t="s">
        <v>382</v>
      </c>
      <c r="E24" s="189" t="s">
        <v>191</v>
      </c>
      <c r="F24" s="191" t="s">
        <v>216</v>
      </c>
      <c r="G24" s="189" t="s">
        <v>205</v>
      </c>
      <c r="H24" s="190">
        <v>69.2</v>
      </c>
      <c r="I24" s="252" t="s">
        <v>13</v>
      </c>
      <c r="J24" s="136">
        <f>IF(I24=0,0,VLOOKUP(I24,Reinigungsturnus!$A$5:$C$20,3,FALSE)*H24/12)</f>
        <v>1095.6666666666667</v>
      </c>
      <c r="K24" s="137"/>
      <c r="L24" s="138"/>
      <c r="M24" s="139"/>
      <c r="N24" s="139"/>
      <c r="O24" s="140"/>
      <c r="P24" s="137"/>
      <c r="Q24" s="138"/>
      <c r="R24" s="139"/>
      <c r="S24" s="140"/>
    </row>
    <row r="25" spans="1:19" ht="29.1" customHeight="1" x14ac:dyDescent="0.2">
      <c r="A25" s="113"/>
      <c r="B25" s="114">
        <v>17</v>
      </c>
      <c r="C25" s="188" t="s">
        <v>383</v>
      </c>
      <c r="D25" s="189" t="s">
        <v>384</v>
      </c>
      <c r="E25" s="189" t="s">
        <v>191</v>
      </c>
      <c r="F25" s="191" t="s">
        <v>212</v>
      </c>
      <c r="G25" s="189" t="s">
        <v>205</v>
      </c>
      <c r="H25" s="190">
        <v>19.399999999999999</v>
      </c>
      <c r="I25" s="252" t="s">
        <v>13</v>
      </c>
      <c r="J25" s="136">
        <f>IF(I25=0,0,VLOOKUP(I25,Reinigungsturnus!$A$5:$C$20,3,FALSE)*H25/12)</f>
        <v>307.16666666666663</v>
      </c>
      <c r="K25" s="137"/>
      <c r="L25" s="138"/>
      <c r="M25" s="139"/>
      <c r="N25" s="139"/>
      <c r="O25" s="140"/>
      <c r="P25" s="137"/>
      <c r="Q25" s="138"/>
      <c r="R25" s="139"/>
      <c r="S25" s="140"/>
    </row>
    <row r="26" spans="1:19" ht="29.1" customHeight="1" x14ac:dyDescent="0.2">
      <c r="A26" s="113"/>
      <c r="B26" s="114">
        <v>18</v>
      </c>
      <c r="C26" s="188" t="s">
        <v>385</v>
      </c>
      <c r="D26" s="189" t="s">
        <v>386</v>
      </c>
      <c r="E26" s="189" t="s">
        <v>191</v>
      </c>
      <c r="F26" s="191" t="s">
        <v>213</v>
      </c>
      <c r="G26" s="189" t="s">
        <v>205</v>
      </c>
      <c r="H26" s="190">
        <v>18.5</v>
      </c>
      <c r="I26" s="252" t="s">
        <v>13</v>
      </c>
      <c r="J26" s="136">
        <f>IF(I26=0,0,VLOOKUP(I26,Reinigungsturnus!$A$5:$C$20,3,FALSE)*H26/12)</f>
        <v>292.91666666666669</v>
      </c>
      <c r="K26" s="137"/>
      <c r="L26" s="138"/>
      <c r="M26" s="139"/>
      <c r="N26" s="139"/>
      <c r="O26" s="140"/>
      <c r="P26" s="137"/>
      <c r="Q26" s="138"/>
      <c r="R26" s="139"/>
      <c r="S26" s="140"/>
    </row>
    <row r="27" spans="1:19" s="271" customFormat="1" ht="29.1" customHeight="1" x14ac:dyDescent="0.2">
      <c r="A27" s="113"/>
      <c r="B27" s="114">
        <v>19</v>
      </c>
      <c r="C27" s="188" t="s">
        <v>632</v>
      </c>
      <c r="D27" s="189" t="s">
        <v>633</v>
      </c>
      <c r="E27" s="189" t="s">
        <v>191</v>
      </c>
      <c r="F27" s="191" t="s">
        <v>210</v>
      </c>
      <c r="G27" s="189" t="s">
        <v>200</v>
      </c>
      <c r="H27" s="190">
        <v>2.2000000000000002</v>
      </c>
      <c r="I27" s="252" t="s">
        <v>11</v>
      </c>
      <c r="J27" s="136">
        <f>IF(I27=0,0,VLOOKUP(I27,Reinigungsturnus!$A$5:$C$20,3,FALSE)*H27/12)</f>
        <v>20.900000000000002</v>
      </c>
      <c r="K27" s="137"/>
      <c r="L27" s="138"/>
      <c r="M27" s="139"/>
      <c r="N27" s="139"/>
      <c r="O27" s="140"/>
      <c r="P27" s="137"/>
      <c r="Q27" s="138"/>
      <c r="R27" s="139"/>
      <c r="S27" s="140"/>
    </row>
    <row r="28" spans="1:19" ht="29.1" customHeight="1" x14ac:dyDescent="0.2">
      <c r="A28" s="113"/>
      <c r="B28" s="114">
        <v>20</v>
      </c>
      <c r="C28" s="188" t="s">
        <v>387</v>
      </c>
      <c r="D28" s="189" t="s">
        <v>388</v>
      </c>
      <c r="E28" s="189" t="s">
        <v>191</v>
      </c>
      <c r="F28" s="191" t="s">
        <v>211</v>
      </c>
      <c r="G28" s="189" t="s">
        <v>205</v>
      </c>
      <c r="H28" s="190">
        <v>7.2</v>
      </c>
      <c r="I28" s="252" t="s">
        <v>13</v>
      </c>
      <c r="J28" s="136">
        <f>IF(I28=0,0,VLOOKUP(I28,Reinigungsturnus!$A$5:$C$20,3,FALSE)*H28/12)</f>
        <v>114</v>
      </c>
      <c r="K28" s="137"/>
      <c r="L28" s="138"/>
      <c r="M28" s="139"/>
      <c r="N28" s="139"/>
      <c r="O28" s="140"/>
      <c r="P28" s="137"/>
      <c r="Q28" s="138"/>
      <c r="R28" s="139"/>
      <c r="S28" s="140"/>
    </row>
    <row r="29" spans="1:19" ht="29.1" customHeight="1" x14ac:dyDescent="0.2">
      <c r="A29" s="113"/>
      <c r="B29" s="114">
        <v>21</v>
      </c>
      <c r="C29" s="188" t="s">
        <v>389</v>
      </c>
      <c r="D29" s="189" t="s">
        <v>390</v>
      </c>
      <c r="E29" s="189" t="s">
        <v>191</v>
      </c>
      <c r="F29" s="191" t="s">
        <v>211</v>
      </c>
      <c r="G29" s="189" t="s">
        <v>205</v>
      </c>
      <c r="H29" s="190">
        <v>10.6</v>
      </c>
      <c r="I29" s="252" t="s">
        <v>13</v>
      </c>
      <c r="J29" s="136">
        <f>IF(I29=0,0,VLOOKUP(I29,Reinigungsturnus!$A$5:$C$20,3,FALSE)*H29/12)</f>
        <v>167.83333333333334</v>
      </c>
      <c r="K29" s="137"/>
      <c r="L29" s="138"/>
      <c r="M29" s="139"/>
      <c r="N29" s="139"/>
      <c r="O29" s="140"/>
      <c r="P29" s="137"/>
      <c r="Q29" s="138"/>
      <c r="R29" s="139"/>
      <c r="S29" s="140"/>
    </row>
    <row r="30" spans="1:19" ht="29.1" customHeight="1" x14ac:dyDescent="0.2">
      <c r="A30" s="113"/>
      <c r="B30" s="114">
        <v>22</v>
      </c>
      <c r="C30" s="188" t="s">
        <v>391</v>
      </c>
      <c r="D30" s="189" t="s">
        <v>392</v>
      </c>
      <c r="E30" s="189" t="s">
        <v>191</v>
      </c>
      <c r="F30" s="191" t="s">
        <v>211</v>
      </c>
      <c r="G30" s="189" t="s">
        <v>205</v>
      </c>
      <c r="H30" s="190">
        <v>18.7</v>
      </c>
      <c r="I30" s="252" t="s">
        <v>13</v>
      </c>
      <c r="J30" s="136">
        <f>IF(I30=0,0,VLOOKUP(I30,Reinigungsturnus!$A$5:$C$20,3,FALSE)*H30/12)</f>
        <v>296.08333333333331</v>
      </c>
      <c r="K30" s="137"/>
      <c r="L30" s="138"/>
      <c r="M30" s="139"/>
      <c r="N30" s="139"/>
      <c r="O30" s="140"/>
      <c r="P30" s="137"/>
      <c r="Q30" s="138"/>
      <c r="R30" s="139"/>
      <c r="S30" s="140"/>
    </row>
    <row r="31" spans="1:19" ht="29.1" customHeight="1" x14ac:dyDescent="0.2">
      <c r="A31" s="113"/>
      <c r="B31" s="114">
        <v>23</v>
      </c>
      <c r="C31" s="188" t="s">
        <v>393</v>
      </c>
      <c r="D31" s="189" t="s">
        <v>394</v>
      </c>
      <c r="E31" s="189" t="s">
        <v>191</v>
      </c>
      <c r="F31" s="191" t="s">
        <v>211</v>
      </c>
      <c r="G31" s="189" t="s">
        <v>205</v>
      </c>
      <c r="H31" s="190">
        <v>7.3</v>
      </c>
      <c r="I31" s="252" t="s">
        <v>13</v>
      </c>
      <c r="J31" s="136">
        <f>IF(I31=0,0,VLOOKUP(I31,Reinigungsturnus!$A$5:$C$20,3,FALSE)*H31/12)</f>
        <v>115.58333333333333</v>
      </c>
      <c r="K31" s="137"/>
      <c r="L31" s="138"/>
      <c r="M31" s="139"/>
      <c r="N31" s="139"/>
      <c r="O31" s="140"/>
      <c r="P31" s="137"/>
      <c r="Q31" s="138"/>
      <c r="R31" s="139"/>
      <c r="S31" s="140"/>
    </row>
    <row r="32" spans="1:19" ht="29.1" customHeight="1" x14ac:dyDescent="0.2">
      <c r="A32" s="113"/>
      <c r="B32" s="114">
        <v>24</v>
      </c>
      <c r="C32" s="188" t="s">
        <v>395</v>
      </c>
      <c r="D32" s="189" t="s">
        <v>396</v>
      </c>
      <c r="E32" s="189" t="s">
        <v>191</v>
      </c>
      <c r="F32" s="191"/>
      <c r="G32" s="189" t="s">
        <v>205</v>
      </c>
      <c r="H32" s="190">
        <v>5.6</v>
      </c>
      <c r="I32" s="253"/>
      <c r="J32" s="192"/>
      <c r="K32" s="193"/>
      <c r="L32" s="194"/>
      <c r="M32" s="195"/>
      <c r="N32" s="195"/>
      <c r="O32" s="196"/>
      <c r="P32" s="193"/>
      <c r="Q32" s="194"/>
      <c r="R32" s="195"/>
      <c r="S32" s="196"/>
    </row>
    <row r="33" spans="1:19" ht="29.1" customHeight="1" x14ac:dyDescent="0.2">
      <c r="A33" s="113"/>
      <c r="B33" s="114">
        <v>25</v>
      </c>
      <c r="C33" s="188" t="s">
        <v>397</v>
      </c>
      <c r="D33" s="189" t="s">
        <v>398</v>
      </c>
      <c r="E33" s="189" t="s">
        <v>191</v>
      </c>
      <c r="F33" s="191" t="s">
        <v>41</v>
      </c>
      <c r="G33" s="189" t="s">
        <v>399</v>
      </c>
      <c r="H33" s="190">
        <v>74.599999999999994</v>
      </c>
      <c r="I33" s="252" t="s">
        <v>13</v>
      </c>
      <c r="J33" s="136">
        <f>IF(I33=0,0,VLOOKUP(I33,Reinigungsturnus!$A$5:$C$20,3,FALSE)*H33/12)</f>
        <v>1181.1666666666665</v>
      </c>
      <c r="K33" s="137"/>
      <c r="L33" s="138"/>
      <c r="M33" s="139"/>
      <c r="N33" s="139"/>
      <c r="O33" s="140"/>
      <c r="P33" s="137"/>
      <c r="Q33" s="138"/>
      <c r="R33" s="139"/>
      <c r="S33" s="140"/>
    </row>
    <row r="34" spans="1:19" ht="29.1" customHeight="1" x14ac:dyDescent="0.2">
      <c r="A34" s="113"/>
      <c r="B34" s="114">
        <v>26</v>
      </c>
      <c r="C34" s="188" t="s">
        <v>400</v>
      </c>
      <c r="D34" s="189" t="s">
        <v>401</v>
      </c>
      <c r="E34" s="189" t="s">
        <v>191</v>
      </c>
      <c r="F34" s="191" t="s">
        <v>41</v>
      </c>
      <c r="G34" s="189" t="s">
        <v>399</v>
      </c>
      <c r="H34" s="190">
        <v>26.2</v>
      </c>
      <c r="I34" s="252" t="s">
        <v>11</v>
      </c>
      <c r="J34" s="136">
        <f>IF(I34=0,0,VLOOKUP(I34,Reinigungsturnus!$A$5:$C$20,3,FALSE)*H34/12)</f>
        <v>248.89999999999998</v>
      </c>
      <c r="K34" s="137"/>
      <c r="L34" s="138"/>
      <c r="M34" s="139"/>
      <c r="N34" s="139"/>
      <c r="O34" s="140"/>
      <c r="P34" s="137"/>
      <c r="Q34" s="138"/>
      <c r="R34" s="139"/>
      <c r="S34" s="140"/>
    </row>
    <row r="35" spans="1:19" ht="29.1" customHeight="1" x14ac:dyDescent="0.2">
      <c r="A35" s="113"/>
      <c r="B35" s="114">
        <v>27</v>
      </c>
      <c r="C35" s="188" t="s">
        <v>402</v>
      </c>
      <c r="D35" s="189" t="s">
        <v>403</v>
      </c>
      <c r="E35" s="189" t="s">
        <v>191</v>
      </c>
      <c r="F35" s="191" t="s">
        <v>212</v>
      </c>
      <c r="G35" s="189" t="s">
        <v>205</v>
      </c>
      <c r="H35" s="190">
        <v>11.8</v>
      </c>
      <c r="I35" s="252" t="s">
        <v>13</v>
      </c>
      <c r="J35" s="136">
        <f>IF(I35=0,0,VLOOKUP(I35,Reinigungsturnus!$A$5:$C$20,3,FALSE)*H35/12)</f>
        <v>186.83333333333334</v>
      </c>
      <c r="K35" s="137"/>
      <c r="L35" s="138"/>
      <c r="M35" s="139"/>
      <c r="N35" s="139"/>
      <c r="O35" s="140"/>
      <c r="P35" s="137"/>
      <c r="Q35" s="138"/>
      <c r="R35" s="139"/>
      <c r="S35" s="140"/>
    </row>
    <row r="36" spans="1:19" ht="29.1" customHeight="1" x14ac:dyDescent="0.2">
      <c r="A36" s="113"/>
      <c r="B36" s="114">
        <v>28</v>
      </c>
      <c r="C36" s="188" t="s">
        <v>404</v>
      </c>
      <c r="D36" s="189" t="s">
        <v>405</v>
      </c>
      <c r="E36" s="189" t="s">
        <v>191</v>
      </c>
      <c r="F36" s="191" t="s">
        <v>41</v>
      </c>
      <c r="G36" s="189" t="s">
        <v>399</v>
      </c>
      <c r="H36" s="190">
        <v>71.5</v>
      </c>
      <c r="I36" s="252" t="s">
        <v>13</v>
      </c>
      <c r="J36" s="136">
        <f>IF(I36=0,0,VLOOKUP(I36,Reinigungsturnus!$A$5:$C$20,3,FALSE)*H36/12)</f>
        <v>1132.0833333333333</v>
      </c>
      <c r="K36" s="137"/>
      <c r="L36" s="138"/>
      <c r="M36" s="139"/>
      <c r="N36" s="139"/>
      <c r="O36" s="140"/>
      <c r="P36" s="137"/>
      <c r="Q36" s="138"/>
      <c r="R36" s="139"/>
      <c r="S36" s="140"/>
    </row>
    <row r="37" spans="1:19" ht="29.1" customHeight="1" x14ac:dyDescent="0.2">
      <c r="A37" s="113"/>
      <c r="B37" s="114">
        <v>29</v>
      </c>
      <c r="C37" s="188" t="s">
        <v>400</v>
      </c>
      <c r="D37" s="189" t="s">
        <v>406</v>
      </c>
      <c r="E37" s="189" t="s">
        <v>191</v>
      </c>
      <c r="F37" s="191" t="s">
        <v>41</v>
      </c>
      <c r="G37" s="189" t="s">
        <v>399</v>
      </c>
      <c r="H37" s="190">
        <v>24.6</v>
      </c>
      <c r="I37" s="252" t="s">
        <v>11</v>
      </c>
      <c r="J37" s="136">
        <f>IF(I37=0,0,VLOOKUP(I37,Reinigungsturnus!$A$5:$C$20,3,FALSE)*H37/12)</f>
        <v>233.70000000000002</v>
      </c>
      <c r="K37" s="137"/>
      <c r="L37" s="138"/>
      <c r="M37" s="139"/>
      <c r="N37" s="139"/>
      <c r="O37" s="140"/>
      <c r="P37" s="137"/>
      <c r="Q37" s="138"/>
      <c r="R37" s="139"/>
      <c r="S37" s="140"/>
    </row>
    <row r="38" spans="1:19" ht="29.1" customHeight="1" x14ac:dyDescent="0.2">
      <c r="A38" s="113"/>
      <c r="B38" s="114">
        <v>30</v>
      </c>
      <c r="C38" s="188" t="s">
        <v>407</v>
      </c>
      <c r="D38" s="189" t="s">
        <v>408</v>
      </c>
      <c r="E38" s="189" t="s">
        <v>191</v>
      </c>
      <c r="F38" s="191" t="s">
        <v>41</v>
      </c>
      <c r="G38" s="189" t="s">
        <v>200</v>
      </c>
      <c r="H38" s="190">
        <v>69.7</v>
      </c>
      <c r="I38" s="252" t="s">
        <v>13</v>
      </c>
      <c r="J38" s="136">
        <f>IF(I38=0,0,VLOOKUP(I38,Reinigungsturnus!$A$5:$C$20,3,FALSE)*H38/12)</f>
        <v>1103.5833333333333</v>
      </c>
      <c r="K38" s="137"/>
      <c r="L38" s="138"/>
      <c r="M38" s="139"/>
      <c r="N38" s="139"/>
      <c r="O38" s="140"/>
      <c r="P38" s="137"/>
      <c r="Q38" s="138"/>
      <c r="R38" s="139"/>
      <c r="S38" s="140"/>
    </row>
    <row r="39" spans="1:19" ht="29.1" customHeight="1" x14ac:dyDescent="0.2">
      <c r="A39" s="113"/>
      <c r="B39" s="114">
        <v>31</v>
      </c>
      <c r="C39" s="188" t="s">
        <v>400</v>
      </c>
      <c r="D39" s="189" t="s">
        <v>409</v>
      </c>
      <c r="E39" s="189" t="s">
        <v>191</v>
      </c>
      <c r="F39" s="191" t="s">
        <v>41</v>
      </c>
      <c r="G39" s="189" t="s">
        <v>200</v>
      </c>
      <c r="H39" s="190">
        <v>28.1</v>
      </c>
      <c r="I39" s="252" t="s">
        <v>11</v>
      </c>
      <c r="J39" s="136">
        <f>IF(I39=0,0,VLOOKUP(I39,Reinigungsturnus!$A$5:$C$20,3,FALSE)*H39/12)</f>
        <v>266.95</v>
      </c>
      <c r="K39" s="137"/>
      <c r="L39" s="138"/>
      <c r="M39" s="139"/>
      <c r="N39" s="139"/>
      <c r="O39" s="140"/>
      <c r="P39" s="137"/>
      <c r="Q39" s="138"/>
      <c r="R39" s="139"/>
      <c r="S39" s="140"/>
    </row>
    <row r="40" spans="1:19" ht="29.1" customHeight="1" x14ac:dyDescent="0.2">
      <c r="A40" s="113"/>
      <c r="B40" s="114">
        <v>32</v>
      </c>
      <c r="C40" s="188" t="s">
        <v>402</v>
      </c>
      <c r="D40" s="189" t="s">
        <v>410</v>
      </c>
      <c r="E40" s="189" t="s">
        <v>191</v>
      </c>
      <c r="F40" s="191" t="s">
        <v>212</v>
      </c>
      <c r="G40" s="189" t="s">
        <v>205</v>
      </c>
      <c r="H40" s="190">
        <v>12.1</v>
      </c>
      <c r="I40" s="252" t="s">
        <v>13</v>
      </c>
      <c r="J40" s="136">
        <f>IF(I40=0,0,VLOOKUP(I40,Reinigungsturnus!$A$5:$C$20,3,FALSE)*H40/12)</f>
        <v>191.58333333333334</v>
      </c>
      <c r="K40" s="137"/>
      <c r="L40" s="138"/>
      <c r="M40" s="139"/>
      <c r="N40" s="139"/>
      <c r="O40" s="140"/>
      <c r="P40" s="137"/>
      <c r="Q40" s="138"/>
      <c r="R40" s="139"/>
      <c r="S40" s="140"/>
    </row>
    <row r="41" spans="1:19" ht="29.1" customHeight="1" x14ac:dyDescent="0.2">
      <c r="A41" s="113"/>
      <c r="B41" s="114">
        <v>33</v>
      </c>
      <c r="C41" s="188" t="s">
        <v>611</v>
      </c>
      <c r="D41" s="189" t="s">
        <v>411</v>
      </c>
      <c r="E41" s="189" t="s">
        <v>191</v>
      </c>
      <c r="F41" s="191" t="s">
        <v>219</v>
      </c>
      <c r="G41" s="189" t="s">
        <v>205</v>
      </c>
      <c r="H41" s="190">
        <v>5.5</v>
      </c>
      <c r="I41" s="252" t="s">
        <v>13</v>
      </c>
      <c r="J41" s="136">
        <f>IF(I41=0,0,VLOOKUP(I41,Reinigungsturnus!$A$5:$C$20,3,FALSE)*H41/12)</f>
        <v>87.083333333333329</v>
      </c>
      <c r="K41" s="137"/>
      <c r="L41" s="138"/>
      <c r="M41" s="139"/>
      <c r="N41" s="139"/>
      <c r="O41" s="140"/>
      <c r="P41" s="137"/>
      <c r="Q41" s="138"/>
      <c r="R41" s="139"/>
      <c r="S41" s="140"/>
    </row>
    <row r="42" spans="1:19" ht="29.1" customHeight="1" x14ac:dyDescent="0.2">
      <c r="A42" s="113"/>
      <c r="B42" s="114">
        <v>34</v>
      </c>
      <c r="C42" s="188" t="s">
        <v>412</v>
      </c>
      <c r="D42" s="189" t="s">
        <v>413</v>
      </c>
      <c r="E42" s="189" t="s">
        <v>191</v>
      </c>
      <c r="F42" s="191" t="s">
        <v>212</v>
      </c>
      <c r="G42" s="189" t="s">
        <v>205</v>
      </c>
      <c r="H42" s="190">
        <v>7.7</v>
      </c>
      <c r="I42" s="252" t="s">
        <v>13</v>
      </c>
      <c r="J42" s="136">
        <f>IF(I42=0,0,VLOOKUP(I42,Reinigungsturnus!$A$5:$C$20,3,FALSE)*H42/12)</f>
        <v>121.91666666666667</v>
      </c>
      <c r="K42" s="137"/>
      <c r="L42" s="138"/>
      <c r="M42" s="139"/>
      <c r="N42" s="139"/>
      <c r="O42" s="140"/>
      <c r="P42" s="137"/>
      <c r="Q42" s="138"/>
      <c r="R42" s="139"/>
      <c r="S42" s="140"/>
    </row>
    <row r="43" spans="1:19" ht="29.1" customHeight="1" x14ac:dyDescent="0.2">
      <c r="A43" s="113"/>
      <c r="B43" s="114">
        <v>35</v>
      </c>
      <c r="C43" s="188" t="s">
        <v>414</v>
      </c>
      <c r="D43" s="189" t="s">
        <v>415</v>
      </c>
      <c r="E43" s="189" t="s">
        <v>191</v>
      </c>
      <c r="F43" s="191" t="s">
        <v>219</v>
      </c>
      <c r="G43" s="189" t="s">
        <v>205</v>
      </c>
      <c r="H43" s="190">
        <v>141.9</v>
      </c>
      <c r="I43" s="252" t="s">
        <v>13</v>
      </c>
      <c r="J43" s="136">
        <f>IF(I43=0,0,VLOOKUP(I43,Reinigungsturnus!$A$5:$C$20,3,FALSE)*H43/12)</f>
        <v>2246.75</v>
      </c>
      <c r="K43" s="137"/>
      <c r="L43" s="138"/>
      <c r="M43" s="139"/>
      <c r="N43" s="139"/>
      <c r="O43" s="140"/>
      <c r="P43" s="137"/>
      <c r="Q43" s="138"/>
      <c r="R43" s="139"/>
      <c r="S43" s="140"/>
    </row>
    <row r="44" spans="1:19" ht="29.1" customHeight="1" x14ac:dyDescent="0.2">
      <c r="A44" s="113"/>
      <c r="B44" s="114">
        <v>36</v>
      </c>
      <c r="C44" s="188" t="s">
        <v>416</v>
      </c>
      <c r="D44" s="189" t="s">
        <v>417</v>
      </c>
      <c r="E44" s="189" t="s">
        <v>191</v>
      </c>
      <c r="F44" s="191" t="s">
        <v>219</v>
      </c>
      <c r="G44" s="189" t="s">
        <v>200</v>
      </c>
      <c r="H44" s="190">
        <v>23</v>
      </c>
      <c r="I44" s="252" t="s">
        <v>13</v>
      </c>
      <c r="J44" s="136">
        <f>IF(I44=0,0,VLOOKUP(I44,Reinigungsturnus!$A$5:$C$20,3,FALSE)*H44/12)</f>
        <v>364.16666666666669</v>
      </c>
      <c r="K44" s="137"/>
      <c r="L44" s="138"/>
      <c r="M44" s="139"/>
      <c r="N44" s="139"/>
      <c r="O44" s="140"/>
      <c r="P44" s="137"/>
      <c r="Q44" s="138"/>
      <c r="R44" s="139"/>
      <c r="S44" s="140"/>
    </row>
    <row r="45" spans="1:19" ht="29.1" customHeight="1" x14ac:dyDescent="0.2">
      <c r="A45" s="113"/>
      <c r="B45" s="114">
        <v>37</v>
      </c>
      <c r="C45" s="188" t="s">
        <v>418</v>
      </c>
      <c r="D45" s="189" t="s">
        <v>419</v>
      </c>
      <c r="E45" s="189" t="s">
        <v>191</v>
      </c>
      <c r="F45" s="191" t="s">
        <v>219</v>
      </c>
      <c r="G45" s="189" t="s">
        <v>199</v>
      </c>
      <c r="H45" s="190">
        <v>20.6</v>
      </c>
      <c r="I45" s="252" t="s">
        <v>13</v>
      </c>
      <c r="J45" s="136">
        <f>IF(I45=0,0,VLOOKUP(I45,Reinigungsturnus!$A$5:$C$20,3,FALSE)*H45/12)</f>
        <v>326.16666666666669</v>
      </c>
      <c r="K45" s="137"/>
      <c r="L45" s="138"/>
      <c r="M45" s="139"/>
      <c r="N45" s="139"/>
      <c r="O45" s="140"/>
      <c r="P45" s="137"/>
      <c r="Q45" s="138"/>
      <c r="R45" s="139"/>
      <c r="S45" s="140"/>
    </row>
    <row r="46" spans="1:19" ht="29.1" customHeight="1" x14ac:dyDescent="0.2">
      <c r="A46" s="113"/>
      <c r="B46" s="114">
        <v>38</v>
      </c>
      <c r="C46" s="188" t="s">
        <v>371</v>
      </c>
      <c r="D46" s="189" t="s">
        <v>420</v>
      </c>
      <c r="E46" s="189" t="s">
        <v>191</v>
      </c>
      <c r="F46" s="191" t="s">
        <v>212</v>
      </c>
      <c r="G46" s="189" t="s">
        <v>200</v>
      </c>
      <c r="H46" s="190">
        <v>32.5</v>
      </c>
      <c r="I46" s="252" t="s">
        <v>13</v>
      </c>
      <c r="J46" s="136">
        <f>IF(I46=0,0,VLOOKUP(I46,Reinigungsturnus!$A$5:$C$20,3,FALSE)*H46/12)</f>
        <v>514.58333333333337</v>
      </c>
      <c r="K46" s="137"/>
      <c r="L46" s="138"/>
      <c r="M46" s="139"/>
      <c r="N46" s="139"/>
      <c r="O46" s="140"/>
      <c r="P46" s="137"/>
      <c r="Q46" s="138"/>
      <c r="R46" s="139"/>
      <c r="S46" s="140"/>
    </row>
    <row r="47" spans="1:19" ht="29.1" customHeight="1" x14ac:dyDescent="0.2">
      <c r="A47" s="113"/>
      <c r="B47" s="114">
        <v>39</v>
      </c>
      <c r="C47" s="188" t="s">
        <v>400</v>
      </c>
      <c r="D47" s="189" t="s">
        <v>421</v>
      </c>
      <c r="E47" s="189" t="s">
        <v>191</v>
      </c>
      <c r="F47" s="191" t="s">
        <v>41</v>
      </c>
      <c r="G47" s="189" t="s">
        <v>196</v>
      </c>
      <c r="H47" s="190">
        <v>27.2</v>
      </c>
      <c r="I47" s="252" t="s">
        <v>11</v>
      </c>
      <c r="J47" s="136">
        <f>IF(I47=0,0,VLOOKUP(I47,Reinigungsturnus!$A$5:$C$20,3,FALSE)*H47/12)</f>
        <v>258.39999999999998</v>
      </c>
      <c r="K47" s="137"/>
      <c r="L47" s="138"/>
      <c r="M47" s="139"/>
      <c r="N47" s="139"/>
      <c r="O47" s="140"/>
      <c r="P47" s="137"/>
      <c r="Q47" s="138"/>
      <c r="R47" s="139"/>
      <c r="S47" s="140"/>
    </row>
    <row r="48" spans="1:19" ht="29.1" customHeight="1" x14ac:dyDescent="0.2">
      <c r="A48" s="113"/>
      <c r="B48" s="114">
        <v>40</v>
      </c>
      <c r="C48" s="188" t="s">
        <v>422</v>
      </c>
      <c r="D48" s="189" t="s">
        <v>423</v>
      </c>
      <c r="E48" s="189" t="s">
        <v>191</v>
      </c>
      <c r="F48" s="191" t="s">
        <v>41</v>
      </c>
      <c r="G48" s="189" t="s">
        <v>196</v>
      </c>
      <c r="H48" s="190">
        <v>71.3</v>
      </c>
      <c r="I48" s="252" t="s">
        <v>13</v>
      </c>
      <c r="J48" s="136">
        <f>IF(I48=0,0,VLOOKUP(I48,Reinigungsturnus!$A$5:$C$20,3,FALSE)*H48/12)</f>
        <v>1128.9166666666667</v>
      </c>
      <c r="K48" s="137"/>
      <c r="L48" s="138"/>
      <c r="M48" s="139"/>
      <c r="N48" s="139"/>
      <c r="O48" s="140"/>
      <c r="P48" s="137"/>
      <c r="Q48" s="138"/>
      <c r="R48" s="139"/>
      <c r="S48" s="140"/>
    </row>
    <row r="49" spans="1:19" ht="29.1" customHeight="1" x14ac:dyDescent="0.2">
      <c r="A49" s="113"/>
      <c r="B49" s="114">
        <v>41</v>
      </c>
      <c r="C49" s="188" t="s">
        <v>371</v>
      </c>
      <c r="D49" s="189" t="s">
        <v>424</v>
      </c>
      <c r="E49" s="189" t="s">
        <v>191</v>
      </c>
      <c r="F49" s="191" t="s">
        <v>212</v>
      </c>
      <c r="G49" s="189" t="s">
        <v>196</v>
      </c>
      <c r="H49" s="190">
        <v>110.5</v>
      </c>
      <c r="I49" s="252" t="s">
        <v>13</v>
      </c>
      <c r="J49" s="136">
        <f>IF(I49=0,0,VLOOKUP(I49,Reinigungsturnus!$A$5:$C$20,3,FALSE)*H49/12)</f>
        <v>1749.5833333333333</v>
      </c>
      <c r="K49" s="137"/>
      <c r="L49" s="138"/>
      <c r="M49" s="139"/>
      <c r="N49" s="139"/>
      <c r="O49" s="140"/>
      <c r="P49" s="137"/>
      <c r="Q49" s="138"/>
      <c r="R49" s="139"/>
      <c r="S49" s="140"/>
    </row>
    <row r="50" spans="1:19" ht="29.1" customHeight="1" x14ac:dyDescent="0.2">
      <c r="A50" s="113"/>
      <c r="B50" s="114">
        <v>42</v>
      </c>
      <c r="C50" s="188" t="s">
        <v>425</v>
      </c>
      <c r="D50" s="189" t="s">
        <v>426</v>
      </c>
      <c r="E50" s="189" t="s">
        <v>191</v>
      </c>
      <c r="F50" s="191" t="s">
        <v>610</v>
      </c>
      <c r="G50" s="189" t="s">
        <v>196</v>
      </c>
      <c r="H50" s="190">
        <v>17.3</v>
      </c>
      <c r="I50" s="252" t="s">
        <v>13</v>
      </c>
      <c r="J50" s="136">
        <f>IF(I50=0,0,VLOOKUP(I50,Reinigungsturnus!$A$5:$C$20,3,FALSE)*H50/12)</f>
        <v>273.91666666666669</v>
      </c>
      <c r="K50" s="137"/>
      <c r="L50" s="138"/>
      <c r="M50" s="139"/>
      <c r="N50" s="139"/>
      <c r="O50" s="140"/>
      <c r="P50" s="137"/>
      <c r="Q50" s="138"/>
      <c r="R50" s="139"/>
      <c r="S50" s="140"/>
    </row>
    <row r="51" spans="1:19" ht="29.1" customHeight="1" x14ac:dyDescent="0.2">
      <c r="A51" s="113"/>
      <c r="B51" s="114">
        <v>43</v>
      </c>
      <c r="C51" s="188" t="s">
        <v>427</v>
      </c>
      <c r="D51" s="189" t="s">
        <v>428</v>
      </c>
      <c r="E51" s="189" t="s">
        <v>191</v>
      </c>
      <c r="F51" s="191" t="s">
        <v>210</v>
      </c>
      <c r="G51" s="189" t="s">
        <v>196</v>
      </c>
      <c r="H51" s="190">
        <v>53.2</v>
      </c>
      <c r="I51" s="252" t="s">
        <v>13</v>
      </c>
      <c r="J51" s="136">
        <f>IF(I51=0,0,VLOOKUP(I51,Reinigungsturnus!$A$5:$C$20,3,FALSE)*H51/12)</f>
        <v>842.33333333333337</v>
      </c>
      <c r="K51" s="137"/>
      <c r="L51" s="138"/>
      <c r="M51" s="139"/>
      <c r="N51" s="139"/>
      <c r="O51" s="140"/>
      <c r="P51" s="137"/>
      <c r="Q51" s="138"/>
      <c r="R51" s="139"/>
      <c r="S51" s="140"/>
    </row>
    <row r="52" spans="1:19" ht="29.1" customHeight="1" x14ac:dyDescent="0.2">
      <c r="A52" s="113"/>
      <c r="B52" s="114">
        <v>44</v>
      </c>
      <c r="C52" s="188" t="s">
        <v>429</v>
      </c>
      <c r="D52" s="189" t="s">
        <v>430</v>
      </c>
      <c r="E52" s="189" t="s">
        <v>191</v>
      </c>
      <c r="F52" s="191" t="s">
        <v>210</v>
      </c>
      <c r="G52" s="189" t="s">
        <v>196</v>
      </c>
      <c r="H52" s="190">
        <v>66.900000000000006</v>
      </c>
      <c r="I52" s="252" t="s">
        <v>13</v>
      </c>
      <c r="J52" s="136">
        <f>IF(I52=0,0,VLOOKUP(I52,Reinigungsturnus!$A$5:$C$20,3,FALSE)*H52/12)</f>
        <v>1059.2500000000002</v>
      </c>
      <c r="K52" s="137"/>
      <c r="L52" s="138"/>
      <c r="M52" s="139"/>
      <c r="N52" s="139"/>
      <c r="O52" s="140"/>
      <c r="P52" s="137"/>
      <c r="Q52" s="138"/>
      <c r="R52" s="139"/>
      <c r="S52" s="140"/>
    </row>
    <row r="53" spans="1:19" ht="29.1" customHeight="1" x14ac:dyDescent="0.2">
      <c r="A53" s="113"/>
      <c r="B53" s="114">
        <v>45</v>
      </c>
      <c r="C53" s="188" t="s">
        <v>427</v>
      </c>
      <c r="D53" s="189" t="s">
        <v>431</v>
      </c>
      <c r="E53" s="189" t="s">
        <v>191</v>
      </c>
      <c r="F53" s="191" t="s">
        <v>210</v>
      </c>
      <c r="G53" s="189" t="s">
        <v>196</v>
      </c>
      <c r="H53" s="190">
        <v>31.9</v>
      </c>
      <c r="I53" s="252" t="s">
        <v>13</v>
      </c>
      <c r="J53" s="136">
        <f>IF(I53=0,0,VLOOKUP(I53,Reinigungsturnus!$A$5:$C$20,3,FALSE)*H53/12)</f>
        <v>505.08333333333331</v>
      </c>
      <c r="K53" s="137"/>
      <c r="L53" s="138"/>
      <c r="M53" s="139"/>
      <c r="N53" s="139"/>
      <c r="O53" s="140"/>
      <c r="P53" s="137"/>
      <c r="Q53" s="138"/>
      <c r="R53" s="139"/>
      <c r="S53" s="140"/>
    </row>
    <row r="54" spans="1:19" ht="29.1" customHeight="1" x14ac:dyDescent="0.2">
      <c r="A54" s="113"/>
      <c r="B54" s="114">
        <v>46</v>
      </c>
      <c r="C54" s="188" t="s">
        <v>429</v>
      </c>
      <c r="D54" s="189" t="s">
        <v>432</v>
      </c>
      <c r="E54" s="189" t="s">
        <v>191</v>
      </c>
      <c r="F54" s="191" t="s">
        <v>210</v>
      </c>
      <c r="G54" s="189" t="s">
        <v>196</v>
      </c>
      <c r="H54" s="190">
        <v>65.400000000000006</v>
      </c>
      <c r="I54" s="252" t="s">
        <v>13</v>
      </c>
      <c r="J54" s="136">
        <f>IF(I54=0,0,VLOOKUP(I54,Reinigungsturnus!$A$5:$C$20,3,FALSE)*H54/12)</f>
        <v>1035.5000000000002</v>
      </c>
      <c r="K54" s="137"/>
      <c r="L54" s="138"/>
      <c r="M54" s="139"/>
      <c r="N54" s="139"/>
      <c r="O54" s="140"/>
      <c r="P54" s="137"/>
      <c r="Q54" s="138"/>
      <c r="R54" s="139"/>
      <c r="S54" s="140"/>
    </row>
    <row r="55" spans="1:19" ht="29.1" customHeight="1" x14ac:dyDescent="0.2">
      <c r="A55" s="113"/>
      <c r="B55" s="114">
        <v>47</v>
      </c>
      <c r="C55" s="188" t="s">
        <v>433</v>
      </c>
      <c r="D55" s="189" t="s">
        <v>434</v>
      </c>
      <c r="E55" s="189" t="s">
        <v>191</v>
      </c>
      <c r="F55" s="191" t="s">
        <v>210</v>
      </c>
      <c r="G55" s="189" t="s">
        <v>196</v>
      </c>
      <c r="H55" s="190">
        <v>32</v>
      </c>
      <c r="I55" s="252" t="s">
        <v>13</v>
      </c>
      <c r="J55" s="136">
        <f>IF(I55=0,0,VLOOKUP(I55,Reinigungsturnus!$A$5:$C$20,3,FALSE)*H55/12)</f>
        <v>506.66666666666669</v>
      </c>
      <c r="K55" s="137"/>
      <c r="L55" s="138"/>
      <c r="M55" s="139"/>
      <c r="N55" s="139"/>
      <c r="O55" s="140"/>
      <c r="P55" s="137"/>
      <c r="Q55" s="138"/>
      <c r="R55" s="139"/>
      <c r="S55" s="140"/>
    </row>
    <row r="56" spans="1:19" ht="29.1" customHeight="1" x14ac:dyDescent="0.2">
      <c r="A56" s="113"/>
      <c r="B56" s="114">
        <v>48</v>
      </c>
      <c r="C56" s="188" t="s">
        <v>435</v>
      </c>
      <c r="D56" s="189" t="s">
        <v>436</v>
      </c>
      <c r="E56" s="189" t="s">
        <v>191</v>
      </c>
      <c r="F56" s="191" t="s">
        <v>210</v>
      </c>
      <c r="G56" s="189" t="s">
        <v>196</v>
      </c>
      <c r="H56" s="190">
        <v>67.099999999999994</v>
      </c>
      <c r="I56" s="252" t="s">
        <v>13</v>
      </c>
      <c r="J56" s="136">
        <f>IF(I56=0,0,VLOOKUP(I56,Reinigungsturnus!$A$5:$C$20,3,FALSE)*H56/12)</f>
        <v>1062.4166666666665</v>
      </c>
      <c r="K56" s="137"/>
      <c r="L56" s="138"/>
      <c r="M56" s="139"/>
      <c r="N56" s="139"/>
      <c r="O56" s="140"/>
      <c r="P56" s="137"/>
      <c r="Q56" s="138"/>
      <c r="R56" s="139"/>
      <c r="S56" s="140"/>
    </row>
    <row r="57" spans="1:19" ht="29.1" customHeight="1" x14ac:dyDescent="0.2">
      <c r="A57" s="113"/>
      <c r="B57" s="114">
        <v>49</v>
      </c>
      <c r="C57" s="188" t="s">
        <v>437</v>
      </c>
      <c r="D57" s="189" t="s">
        <v>438</v>
      </c>
      <c r="E57" s="189" t="s">
        <v>439</v>
      </c>
      <c r="F57" s="191" t="s">
        <v>210</v>
      </c>
      <c r="G57" s="189" t="s">
        <v>196</v>
      </c>
      <c r="H57" s="190">
        <v>65</v>
      </c>
      <c r="I57" s="252" t="s">
        <v>13</v>
      </c>
      <c r="J57" s="136">
        <f>IF(I57=0,0,VLOOKUP(I57,Reinigungsturnus!$A$5:$C$20,3,FALSE)*H57/12)</f>
        <v>1029.1666666666667</v>
      </c>
      <c r="K57" s="137"/>
      <c r="L57" s="138"/>
      <c r="M57" s="139"/>
      <c r="N57" s="139"/>
      <c r="O57" s="140"/>
      <c r="P57" s="137"/>
      <c r="Q57" s="138"/>
      <c r="R57" s="139"/>
      <c r="S57" s="140"/>
    </row>
    <row r="58" spans="1:19" ht="29.1" customHeight="1" x14ac:dyDescent="0.2">
      <c r="A58" s="113"/>
      <c r="B58" s="114">
        <v>50</v>
      </c>
      <c r="C58" s="188" t="s">
        <v>440</v>
      </c>
      <c r="D58" s="189" t="s">
        <v>441</v>
      </c>
      <c r="E58" s="189" t="s">
        <v>191</v>
      </c>
      <c r="F58" s="191" t="s">
        <v>212</v>
      </c>
      <c r="G58" s="189" t="s">
        <v>196</v>
      </c>
      <c r="H58" s="190">
        <v>29.9</v>
      </c>
      <c r="I58" s="252" t="s">
        <v>13</v>
      </c>
      <c r="J58" s="136">
        <f>IF(I58=0,0,VLOOKUP(I58,Reinigungsturnus!$A$5:$C$20,3,FALSE)*H58/12)</f>
        <v>473.41666666666669</v>
      </c>
      <c r="K58" s="137"/>
      <c r="L58" s="138"/>
      <c r="M58" s="139"/>
      <c r="N58" s="139"/>
      <c r="O58" s="140"/>
      <c r="P58" s="137"/>
      <c r="Q58" s="138"/>
      <c r="R58" s="139"/>
      <c r="S58" s="140"/>
    </row>
    <row r="59" spans="1:19" ht="29.1" customHeight="1" x14ac:dyDescent="0.2">
      <c r="A59" s="113"/>
      <c r="B59" s="114">
        <v>51</v>
      </c>
      <c r="C59" s="188" t="s">
        <v>442</v>
      </c>
      <c r="D59" s="189" t="s">
        <v>443</v>
      </c>
      <c r="E59" s="189" t="s">
        <v>191</v>
      </c>
      <c r="F59" s="191" t="s">
        <v>216</v>
      </c>
      <c r="G59" s="189" t="s">
        <v>196</v>
      </c>
      <c r="H59" s="190">
        <v>153.1</v>
      </c>
      <c r="I59" s="252" t="s">
        <v>13</v>
      </c>
      <c r="J59" s="136">
        <f>IF(I59=0,0,VLOOKUP(I59,Reinigungsturnus!$A$5:$C$20,3,FALSE)*H59/12)</f>
        <v>2424.0833333333335</v>
      </c>
      <c r="K59" s="137"/>
      <c r="L59" s="138"/>
      <c r="M59" s="139"/>
      <c r="N59" s="139"/>
      <c r="O59" s="140"/>
      <c r="P59" s="137"/>
      <c r="Q59" s="138"/>
      <c r="R59" s="139"/>
      <c r="S59" s="140"/>
    </row>
    <row r="60" spans="1:19" ht="29.1" customHeight="1" x14ac:dyDescent="0.2">
      <c r="A60" s="113"/>
      <c r="B60" s="114">
        <v>52</v>
      </c>
      <c r="C60" s="188" t="s">
        <v>444</v>
      </c>
      <c r="D60" s="189" t="s">
        <v>445</v>
      </c>
      <c r="E60" s="189" t="s">
        <v>191</v>
      </c>
      <c r="F60" s="191" t="s">
        <v>211</v>
      </c>
      <c r="G60" s="189" t="s">
        <v>199</v>
      </c>
      <c r="H60" s="190">
        <v>5</v>
      </c>
      <c r="I60" s="252" t="s">
        <v>13</v>
      </c>
      <c r="J60" s="136">
        <f>IF(I60=0,0,VLOOKUP(I60,Reinigungsturnus!$A$5:$C$20,3,FALSE)*H60/12)</f>
        <v>79.166666666666671</v>
      </c>
      <c r="K60" s="137"/>
      <c r="L60" s="138"/>
      <c r="M60" s="139"/>
      <c r="N60" s="139"/>
      <c r="O60" s="140"/>
      <c r="P60" s="137"/>
      <c r="Q60" s="138"/>
      <c r="R60" s="139"/>
      <c r="S60" s="140"/>
    </row>
    <row r="61" spans="1:19" ht="29.1" customHeight="1" x14ac:dyDescent="0.2">
      <c r="A61" s="113"/>
      <c r="B61" s="114">
        <v>53</v>
      </c>
      <c r="C61" s="188" t="s">
        <v>446</v>
      </c>
      <c r="D61" s="189" t="s">
        <v>447</v>
      </c>
      <c r="E61" s="189" t="s">
        <v>191</v>
      </c>
      <c r="F61" s="191" t="s">
        <v>211</v>
      </c>
      <c r="G61" s="189" t="s">
        <v>199</v>
      </c>
      <c r="H61" s="190">
        <v>4.9000000000000004</v>
      </c>
      <c r="I61" s="252" t="s">
        <v>13</v>
      </c>
      <c r="J61" s="136">
        <f>IF(I61=0,0,VLOOKUP(I61,Reinigungsturnus!$A$5:$C$20,3,FALSE)*H61/12)</f>
        <v>77.583333333333343</v>
      </c>
      <c r="K61" s="137"/>
      <c r="L61" s="138"/>
      <c r="M61" s="139"/>
      <c r="N61" s="139"/>
      <c r="O61" s="140"/>
      <c r="P61" s="137"/>
      <c r="Q61" s="138"/>
      <c r="R61" s="139"/>
      <c r="S61" s="140"/>
    </row>
    <row r="62" spans="1:19" ht="29.1" customHeight="1" x14ac:dyDescent="0.2">
      <c r="A62" s="113"/>
      <c r="B62" s="114">
        <v>54</v>
      </c>
      <c r="C62" s="188" t="s">
        <v>448</v>
      </c>
      <c r="D62" s="189" t="s">
        <v>449</v>
      </c>
      <c r="E62" s="189" t="s">
        <v>191</v>
      </c>
      <c r="F62" s="191" t="s">
        <v>211</v>
      </c>
      <c r="G62" s="189" t="s">
        <v>199</v>
      </c>
      <c r="H62" s="190">
        <v>4.5</v>
      </c>
      <c r="I62" s="252" t="s">
        <v>13</v>
      </c>
      <c r="J62" s="136">
        <f>IF(I62=0,0,VLOOKUP(I62,Reinigungsturnus!$A$5:$C$20,3,FALSE)*H62/12)</f>
        <v>71.25</v>
      </c>
      <c r="K62" s="137"/>
      <c r="L62" s="138"/>
      <c r="M62" s="139"/>
      <c r="N62" s="139"/>
      <c r="O62" s="140"/>
      <c r="P62" s="137"/>
      <c r="Q62" s="138"/>
      <c r="R62" s="139"/>
      <c r="S62" s="140"/>
    </row>
    <row r="63" spans="1:19" ht="29.1" customHeight="1" x14ac:dyDescent="0.2">
      <c r="A63" s="113"/>
      <c r="B63" s="114">
        <v>55</v>
      </c>
      <c r="C63" s="188" t="s">
        <v>450</v>
      </c>
      <c r="D63" s="189" t="s">
        <v>451</v>
      </c>
      <c r="E63" s="189" t="s">
        <v>191</v>
      </c>
      <c r="F63" s="191" t="s">
        <v>211</v>
      </c>
      <c r="G63" s="189" t="s">
        <v>199</v>
      </c>
      <c r="H63" s="190">
        <v>5</v>
      </c>
      <c r="I63" s="252" t="s">
        <v>13</v>
      </c>
      <c r="J63" s="136">
        <f>IF(I63=0,0,VLOOKUP(I63,Reinigungsturnus!$A$5:$C$20,3,FALSE)*H63/12)</f>
        <v>79.166666666666671</v>
      </c>
      <c r="K63" s="137"/>
      <c r="L63" s="138"/>
      <c r="M63" s="139"/>
      <c r="N63" s="139"/>
      <c r="O63" s="140"/>
      <c r="P63" s="137"/>
      <c r="Q63" s="138"/>
      <c r="R63" s="139"/>
      <c r="S63" s="140"/>
    </row>
    <row r="64" spans="1:19" ht="29.1" customHeight="1" x14ac:dyDescent="0.2">
      <c r="A64" s="113"/>
      <c r="B64" s="114">
        <v>56</v>
      </c>
      <c r="C64" s="188" t="s">
        <v>452</v>
      </c>
      <c r="D64" s="189" t="s">
        <v>453</v>
      </c>
      <c r="E64" s="189" t="s">
        <v>191</v>
      </c>
      <c r="F64" s="191" t="s">
        <v>220</v>
      </c>
      <c r="G64" s="189" t="s">
        <v>205</v>
      </c>
      <c r="H64" s="190">
        <v>2</v>
      </c>
      <c r="I64" s="252" t="s">
        <v>25</v>
      </c>
      <c r="J64" s="136">
        <f>IF(I64=0,0,VLOOKUP(I64,Reinigungsturnus!$A$5:$C$20,3,FALSE)*H64/12)</f>
        <v>0.16666666666666666</v>
      </c>
      <c r="K64" s="137"/>
      <c r="L64" s="138"/>
      <c r="M64" s="139"/>
      <c r="N64" s="139"/>
      <c r="O64" s="140"/>
      <c r="P64" s="137"/>
      <c r="Q64" s="138"/>
      <c r="R64" s="139"/>
      <c r="S64" s="140"/>
    </row>
    <row r="65" spans="1:19" ht="29.1" customHeight="1" x14ac:dyDescent="0.2">
      <c r="A65" s="113"/>
      <c r="B65" s="114">
        <v>57</v>
      </c>
      <c r="C65" s="188" t="s">
        <v>454</v>
      </c>
      <c r="D65" s="189" t="s">
        <v>455</v>
      </c>
      <c r="E65" s="189" t="s">
        <v>191</v>
      </c>
      <c r="F65" s="191" t="s">
        <v>41</v>
      </c>
      <c r="G65" s="189" t="s">
        <v>200</v>
      </c>
      <c r="H65" s="190">
        <v>69.8</v>
      </c>
      <c r="I65" s="252" t="s">
        <v>13</v>
      </c>
      <c r="J65" s="136">
        <f>IF(I65=0,0,VLOOKUP(I65,Reinigungsturnus!$A$5:$C$20,3,FALSE)*H65/12)</f>
        <v>1105.1666666666667</v>
      </c>
      <c r="K65" s="137"/>
      <c r="L65" s="138"/>
      <c r="M65" s="139"/>
      <c r="N65" s="139"/>
      <c r="O65" s="140"/>
      <c r="P65" s="137"/>
      <c r="Q65" s="138"/>
      <c r="R65" s="139"/>
      <c r="S65" s="140"/>
    </row>
    <row r="66" spans="1:19" ht="29.1" customHeight="1" x14ac:dyDescent="0.2">
      <c r="A66" s="113"/>
      <c r="B66" s="114">
        <v>58</v>
      </c>
      <c r="C66" s="188" t="s">
        <v>456</v>
      </c>
      <c r="D66" s="189" t="s">
        <v>457</v>
      </c>
      <c r="E66" s="189" t="s">
        <v>191</v>
      </c>
      <c r="F66" s="191" t="s">
        <v>41</v>
      </c>
      <c r="G66" s="189" t="s">
        <v>200</v>
      </c>
      <c r="H66" s="190">
        <v>72.5</v>
      </c>
      <c r="I66" s="252" t="s">
        <v>13</v>
      </c>
      <c r="J66" s="136">
        <f>IF(I66=0,0,VLOOKUP(I66,Reinigungsturnus!$A$5:$C$20,3,FALSE)*H66/12)</f>
        <v>1147.9166666666667</v>
      </c>
      <c r="K66" s="137"/>
      <c r="L66" s="138"/>
      <c r="M66" s="139"/>
      <c r="N66" s="139"/>
      <c r="O66" s="140"/>
      <c r="P66" s="137"/>
      <c r="Q66" s="138"/>
      <c r="R66" s="139"/>
      <c r="S66" s="140"/>
    </row>
    <row r="67" spans="1:19" ht="29.1" customHeight="1" x14ac:dyDescent="0.2">
      <c r="A67" s="113"/>
      <c r="B67" s="114">
        <v>59</v>
      </c>
      <c r="C67" s="188" t="s">
        <v>458</v>
      </c>
      <c r="D67" s="189" t="s">
        <v>459</v>
      </c>
      <c r="E67" s="189" t="s">
        <v>191</v>
      </c>
      <c r="F67" s="191" t="s">
        <v>41</v>
      </c>
      <c r="G67" s="189" t="s">
        <v>200</v>
      </c>
      <c r="H67" s="190">
        <v>71.400000000000006</v>
      </c>
      <c r="I67" s="252" t="s">
        <v>13</v>
      </c>
      <c r="J67" s="136">
        <f>IF(I67=0,0,VLOOKUP(I67,Reinigungsturnus!$A$5:$C$20,3,FALSE)*H67/12)</f>
        <v>1130.5000000000002</v>
      </c>
      <c r="K67" s="137"/>
      <c r="L67" s="138"/>
      <c r="M67" s="139"/>
      <c r="N67" s="139"/>
      <c r="O67" s="140"/>
      <c r="P67" s="137"/>
      <c r="Q67" s="138"/>
      <c r="R67" s="139"/>
      <c r="S67" s="140"/>
    </row>
    <row r="68" spans="1:19" ht="29.1" customHeight="1" x14ac:dyDescent="0.2">
      <c r="A68" s="113"/>
      <c r="B68" s="114">
        <v>60</v>
      </c>
      <c r="C68" s="188" t="s">
        <v>460</v>
      </c>
      <c r="D68" s="189" t="s">
        <v>461</v>
      </c>
      <c r="E68" s="189" t="s">
        <v>191</v>
      </c>
      <c r="F68" s="191" t="s">
        <v>41</v>
      </c>
      <c r="G68" s="189" t="s">
        <v>205</v>
      </c>
      <c r="H68" s="190">
        <v>84.4</v>
      </c>
      <c r="I68" s="252" t="s">
        <v>13</v>
      </c>
      <c r="J68" s="136">
        <f>IF(I68=0,0,VLOOKUP(I68,Reinigungsturnus!$A$5:$C$20,3,FALSE)*H68/12)</f>
        <v>1336.3333333333335</v>
      </c>
      <c r="K68" s="137"/>
      <c r="L68" s="138"/>
      <c r="M68" s="139"/>
      <c r="N68" s="139"/>
      <c r="O68" s="140"/>
      <c r="P68" s="137"/>
      <c r="Q68" s="138"/>
      <c r="R68" s="139"/>
      <c r="S68" s="140"/>
    </row>
    <row r="69" spans="1:19" ht="29.1" customHeight="1" x14ac:dyDescent="0.2">
      <c r="A69" s="113"/>
      <c r="B69" s="114">
        <v>61</v>
      </c>
      <c r="C69" s="188" t="s">
        <v>462</v>
      </c>
      <c r="D69" s="189" t="s">
        <v>463</v>
      </c>
      <c r="E69" s="189" t="s">
        <v>191</v>
      </c>
      <c r="F69" s="191" t="s">
        <v>212</v>
      </c>
      <c r="G69" s="189" t="s">
        <v>205</v>
      </c>
      <c r="H69" s="190">
        <v>134.5</v>
      </c>
      <c r="I69" s="252" t="s">
        <v>13</v>
      </c>
      <c r="J69" s="136">
        <f>IF(I69=0,0,VLOOKUP(I69,Reinigungsturnus!$A$5:$C$20,3,FALSE)*H69/12)</f>
        <v>2129.5833333333335</v>
      </c>
      <c r="K69" s="137"/>
      <c r="L69" s="138"/>
      <c r="M69" s="139"/>
      <c r="N69" s="139"/>
      <c r="O69" s="140"/>
      <c r="P69" s="137"/>
      <c r="Q69" s="138"/>
      <c r="R69" s="139"/>
      <c r="S69" s="140"/>
    </row>
    <row r="70" spans="1:19" ht="29.1" customHeight="1" x14ac:dyDescent="0.2">
      <c r="A70" s="113"/>
      <c r="B70" s="114">
        <v>62</v>
      </c>
      <c r="C70" s="188" t="s">
        <v>464</v>
      </c>
      <c r="D70" s="189" t="s">
        <v>465</v>
      </c>
      <c r="E70" s="189" t="s">
        <v>191</v>
      </c>
      <c r="F70" s="191" t="s">
        <v>41</v>
      </c>
      <c r="G70" s="189" t="s">
        <v>205</v>
      </c>
      <c r="H70" s="190">
        <v>38.4</v>
      </c>
      <c r="I70" s="252" t="s">
        <v>13</v>
      </c>
      <c r="J70" s="136">
        <f>IF(I70=0,0,VLOOKUP(I70,Reinigungsturnus!$A$5:$C$20,3,FALSE)*H70/12)</f>
        <v>608</v>
      </c>
      <c r="K70" s="137"/>
      <c r="L70" s="138"/>
      <c r="M70" s="139"/>
      <c r="N70" s="139"/>
      <c r="O70" s="140"/>
      <c r="P70" s="137"/>
      <c r="Q70" s="138"/>
      <c r="R70" s="139"/>
      <c r="S70" s="140"/>
    </row>
    <row r="71" spans="1:19" ht="29.1" customHeight="1" x14ac:dyDescent="0.2">
      <c r="A71" s="113"/>
      <c r="B71" s="114">
        <v>63</v>
      </c>
      <c r="C71" s="188" t="s">
        <v>466</v>
      </c>
      <c r="D71" s="189" t="s">
        <v>467</v>
      </c>
      <c r="E71" s="189" t="s">
        <v>191</v>
      </c>
      <c r="F71" s="191" t="s">
        <v>212</v>
      </c>
      <c r="G71" s="189" t="s">
        <v>205</v>
      </c>
      <c r="H71" s="190">
        <v>21.6</v>
      </c>
      <c r="I71" s="252" t="s">
        <v>13</v>
      </c>
      <c r="J71" s="136">
        <f>IF(I71=0,0,VLOOKUP(I71,Reinigungsturnus!$A$5:$C$20,3,FALSE)*H71/12)</f>
        <v>342</v>
      </c>
      <c r="K71" s="137"/>
      <c r="L71" s="138"/>
      <c r="M71" s="139"/>
      <c r="N71" s="139"/>
      <c r="O71" s="140"/>
      <c r="P71" s="137"/>
      <c r="Q71" s="138"/>
      <c r="R71" s="139"/>
      <c r="S71" s="140"/>
    </row>
    <row r="72" spans="1:19" ht="29.1" customHeight="1" x14ac:dyDescent="0.2">
      <c r="A72" s="113"/>
      <c r="B72" s="114">
        <v>64</v>
      </c>
      <c r="C72" s="188" t="s">
        <v>468</v>
      </c>
      <c r="D72" s="189" t="s">
        <v>469</v>
      </c>
      <c r="E72" s="189" t="s">
        <v>191</v>
      </c>
      <c r="F72" s="191" t="s">
        <v>210</v>
      </c>
      <c r="G72" s="189" t="s">
        <v>196</v>
      </c>
      <c r="H72" s="190">
        <v>7.7</v>
      </c>
      <c r="I72" s="252" t="s">
        <v>13</v>
      </c>
      <c r="J72" s="136">
        <f>IF(I72=0,0,VLOOKUP(I72,Reinigungsturnus!$A$5:$C$20,3,FALSE)*H72/12)</f>
        <v>121.91666666666667</v>
      </c>
      <c r="K72" s="137"/>
      <c r="L72" s="138"/>
      <c r="M72" s="139"/>
      <c r="N72" s="139"/>
      <c r="O72" s="140"/>
      <c r="P72" s="137"/>
      <c r="Q72" s="138"/>
      <c r="R72" s="139"/>
      <c r="S72" s="140"/>
    </row>
    <row r="73" spans="1:19" ht="29.1" customHeight="1" x14ac:dyDescent="0.2">
      <c r="A73" s="113"/>
      <c r="B73" s="114">
        <v>65</v>
      </c>
      <c r="C73" s="188" t="s">
        <v>470</v>
      </c>
      <c r="D73" s="189" t="s">
        <v>471</v>
      </c>
      <c r="E73" s="189" t="s">
        <v>191</v>
      </c>
      <c r="F73" s="191" t="s">
        <v>214</v>
      </c>
      <c r="G73" s="189" t="s">
        <v>196</v>
      </c>
      <c r="H73" s="190">
        <v>7.8</v>
      </c>
      <c r="I73" s="252" t="s">
        <v>11</v>
      </c>
      <c r="J73" s="136">
        <f>IF(I73=0,0,VLOOKUP(I73,Reinigungsturnus!$A$5:$C$20,3,FALSE)*H73/12)</f>
        <v>74.099999999999994</v>
      </c>
      <c r="K73" s="137"/>
      <c r="L73" s="138"/>
      <c r="M73" s="139"/>
      <c r="N73" s="139"/>
      <c r="O73" s="140"/>
      <c r="P73" s="137"/>
      <c r="Q73" s="138"/>
      <c r="R73" s="139"/>
      <c r="S73" s="140"/>
    </row>
    <row r="74" spans="1:19" ht="29.1" customHeight="1" x14ac:dyDescent="0.2">
      <c r="A74" s="113"/>
      <c r="B74" s="114">
        <v>66</v>
      </c>
      <c r="C74" s="188" t="s">
        <v>468</v>
      </c>
      <c r="D74" s="189" t="s">
        <v>472</v>
      </c>
      <c r="E74" s="189" t="s">
        <v>191</v>
      </c>
      <c r="F74" s="191" t="s">
        <v>210</v>
      </c>
      <c r="G74" s="189" t="s">
        <v>196</v>
      </c>
      <c r="H74" s="190">
        <v>7.8</v>
      </c>
      <c r="I74" s="252" t="s">
        <v>13</v>
      </c>
      <c r="J74" s="136">
        <f>IF(I74=0,0,VLOOKUP(I74,Reinigungsturnus!$A$5:$C$20,3,FALSE)*H74/12)</f>
        <v>123.5</v>
      </c>
      <c r="K74" s="137"/>
      <c r="L74" s="138"/>
      <c r="M74" s="139"/>
      <c r="N74" s="139"/>
      <c r="O74" s="140"/>
      <c r="P74" s="137"/>
      <c r="Q74" s="138"/>
      <c r="R74" s="139"/>
      <c r="S74" s="140"/>
    </row>
    <row r="75" spans="1:19" ht="29.1" customHeight="1" x14ac:dyDescent="0.2">
      <c r="A75" s="113"/>
      <c r="B75" s="114">
        <v>67</v>
      </c>
      <c r="C75" s="188" t="s">
        <v>470</v>
      </c>
      <c r="D75" s="189" t="s">
        <v>473</v>
      </c>
      <c r="E75" s="189" t="s">
        <v>191</v>
      </c>
      <c r="F75" s="191" t="s">
        <v>214</v>
      </c>
      <c r="G75" s="189" t="s">
        <v>196</v>
      </c>
      <c r="H75" s="190">
        <v>7.8</v>
      </c>
      <c r="I75" s="252" t="s">
        <v>11</v>
      </c>
      <c r="J75" s="136">
        <f>IF(I75=0,0,VLOOKUP(I75,Reinigungsturnus!$A$5:$C$20,3,FALSE)*H75/12)</f>
        <v>74.099999999999994</v>
      </c>
      <c r="K75" s="137"/>
      <c r="L75" s="138"/>
      <c r="M75" s="139"/>
      <c r="N75" s="139"/>
      <c r="O75" s="140"/>
      <c r="P75" s="137"/>
      <c r="Q75" s="138"/>
      <c r="R75" s="139"/>
      <c r="S75" s="140"/>
    </row>
    <row r="76" spans="1:19" ht="29.1" customHeight="1" x14ac:dyDescent="0.2">
      <c r="A76" s="113"/>
      <c r="B76" s="114">
        <v>68</v>
      </c>
      <c r="C76" s="188" t="s">
        <v>470</v>
      </c>
      <c r="D76" s="189" t="s">
        <v>474</v>
      </c>
      <c r="E76" s="189" t="s">
        <v>191</v>
      </c>
      <c r="F76" s="191" t="s">
        <v>214</v>
      </c>
      <c r="G76" s="189" t="s">
        <v>196</v>
      </c>
      <c r="H76" s="190">
        <v>15.3</v>
      </c>
      <c r="I76" s="252" t="s">
        <v>11</v>
      </c>
      <c r="J76" s="136">
        <f>IF(I76=0,0,VLOOKUP(I76,Reinigungsturnus!$A$5:$C$20,3,FALSE)*H76/12)</f>
        <v>145.35</v>
      </c>
      <c r="K76" s="137"/>
      <c r="L76" s="138"/>
      <c r="M76" s="139"/>
      <c r="N76" s="139"/>
      <c r="O76" s="140"/>
      <c r="P76" s="137"/>
      <c r="Q76" s="138"/>
      <c r="R76" s="139"/>
      <c r="S76" s="140"/>
    </row>
    <row r="77" spans="1:19" ht="29.1" customHeight="1" x14ac:dyDescent="0.2">
      <c r="A77" s="113"/>
      <c r="B77" s="114">
        <v>69</v>
      </c>
      <c r="C77" s="188" t="s">
        <v>418</v>
      </c>
      <c r="D77" s="189" t="s">
        <v>475</v>
      </c>
      <c r="E77" s="189" t="s">
        <v>191</v>
      </c>
      <c r="F77" s="191" t="s">
        <v>610</v>
      </c>
      <c r="G77" s="189" t="s">
        <v>196</v>
      </c>
      <c r="H77" s="190">
        <v>12.5</v>
      </c>
      <c r="I77" s="252" t="s">
        <v>13</v>
      </c>
      <c r="J77" s="136">
        <f>IF(I77=0,0,VLOOKUP(I77,Reinigungsturnus!$A$5:$C$20,3,FALSE)*H77/12)</f>
        <v>197.91666666666666</v>
      </c>
      <c r="K77" s="137"/>
      <c r="L77" s="138"/>
      <c r="M77" s="139"/>
      <c r="N77" s="139"/>
      <c r="O77" s="140"/>
      <c r="P77" s="137"/>
      <c r="Q77" s="138"/>
      <c r="R77" s="139"/>
      <c r="S77" s="140"/>
    </row>
    <row r="78" spans="1:19" ht="29.1" customHeight="1" x14ac:dyDescent="0.2">
      <c r="A78" s="113"/>
      <c r="B78" s="114">
        <v>70</v>
      </c>
      <c r="C78" s="188" t="s">
        <v>476</v>
      </c>
      <c r="D78" s="189" t="s">
        <v>477</v>
      </c>
      <c r="E78" s="189" t="s">
        <v>191</v>
      </c>
      <c r="F78" s="191" t="s">
        <v>215</v>
      </c>
      <c r="G78" s="189" t="s">
        <v>196</v>
      </c>
      <c r="H78" s="190">
        <v>29</v>
      </c>
      <c r="I78" s="252" t="s">
        <v>14</v>
      </c>
      <c r="J78" s="136">
        <f>IF(I78=0,0,VLOOKUP(I78,Reinigungsturnus!$A$5:$C$20,3,FALSE)*H78/12)</f>
        <v>91.833333333333329</v>
      </c>
      <c r="K78" s="137"/>
      <c r="L78" s="138"/>
      <c r="M78" s="139"/>
      <c r="N78" s="139"/>
      <c r="O78" s="140"/>
      <c r="P78" s="137"/>
      <c r="Q78" s="138"/>
      <c r="R78" s="139"/>
      <c r="S78" s="140"/>
    </row>
    <row r="79" spans="1:19" ht="29.1" customHeight="1" x14ac:dyDescent="0.2">
      <c r="A79" s="113"/>
      <c r="B79" s="114">
        <v>71</v>
      </c>
      <c r="C79" s="188" t="s">
        <v>478</v>
      </c>
      <c r="D79" s="189" t="s">
        <v>479</v>
      </c>
      <c r="E79" s="189" t="s">
        <v>191</v>
      </c>
      <c r="F79" s="191" t="s">
        <v>214</v>
      </c>
      <c r="G79" s="189" t="s">
        <v>196</v>
      </c>
      <c r="H79" s="190">
        <v>136</v>
      </c>
      <c r="I79" s="252" t="s">
        <v>14</v>
      </c>
      <c r="J79" s="136">
        <f>IF(I79=0,0,VLOOKUP(I79,Reinigungsturnus!$A$5:$C$20,3,FALSE)*H79/12)</f>
        <v>430.66666666666669</v>
      </c>
      <c r="K79" s="137"/>
      <c r="L79" s="138"/>
      <c r="M79" s="139"/>
      <c r="N79" s="139"/>
      <c r="O79" s="140"/>
      <c r="P79" s="137"/>
      <c r="Q79" s="138"/>
      <c r="R79" s="139"/>
      <c r="S79" s="140"/>
    </row>
    <row r="80" spans="1:19" ht="29.1" customHeight="1" x14ac:dyDescent="0.2">
      <c r="A80" s="113"/>
      <c r="B80" s="114">
        <v>72</v>
      </c>
      <c r="C80" s="188" t="s">
        <v>480</v>
      </c>
      <c r="D80" s="189" t="s">
        <v>481</v>
      </c>
      <c r="E80" s="189" t="s">
        <v>191</v>
      </c>
      <c r="F80" s="191" t="s">
        <v>214</v>
      </c>
      <c r="G80" s="189" t="s">
        <v>196</v>
      </c>
      <c r="H80" s="190">
        <v>26</v>
      </c>
      <c r="I80" s="252" t="s">
        <v>14</v>
      </c>
      <c r="J80" s="136">
        <f>IF(I80=0,0,VLOOKUP(I80,Reinigungsturnus!$A$5:$C$20,3,FALSE)*H80/12)</f>
        <v>82.333333333333329</v>
      </c>
      <c r="K80" s="137"/>
      <c r="L80" s="138"/>
      <c r="M80" s="139"/>
      <c r="N80" s="139"/>
      <c r="O80" s="140"/>
      <c r="P80" s="137"/>
      <c r="Q80" s="138"/>
      <c r="R80" s="139"/>
      <c r="S80" s="140"/>
    </row>
    <row r="81" spans="1:19" ht="29.1" customHeight="1" x14ac:dyDescent="0.2">
      <c r="A81" s="113"/>
      <c r="B81" s="114">
        <v>73</v>
      </c>
      <c r="C81" s="188" t="s">
        <v>482</v>
      </c>
      <c r="D81" s="189" t="s">
        <v>483</v>
      </c>
      <c r="E81" s="189" t="s">
        <v>191</v>
      </c>
      <c r="F81" s="191" t="s">
        <v>214</v>
      </c>
      <c r="G81" s="189" t="s">
        <v>196</v>
      </c>
      <c r="H81" s="190">
        <v>15</v>
      </c>
      <c r="I81" s="252" t="s">
        <v>14</v>
      </c>
      <c r="J81" s="136">
        <f>IF(I81=0,0,VLOOKUP(I81,Reinigungsturnus!$A$5:$C$20,3,FALSE)*H81/12)</f>
        <v>47.5</v>
      </c>
      <c r="K81" s="137"/>
      <c r="L81" s="138"/>
      <c r="M81" s="139"/>
      <c r="N81" s="139"/>
      <c r="O81" s="140"/>
      <c r="P81" s="137"/>
      <c r="Q81" s="138"/>
      <c r="R81" s="139"/>
      <c r="S81" s="140"/>
    </row>
    <row r="82" spans="1:19" ht="29.1" customHeight="1" x14ac:dyDescent="0.2">
      <c r="A82" s="113"/>
      <c r="B82" s="114">
        <v>74</v>
      </c>
      <c r="C82" s="188" t="s">
        <v>371</v>
      </c>
      <c r="D82" s="189" t="s">
        <v>484</v>
      </c>
      <c r="E82" s="189" t="s">
        <v>191</v>
      </c>
      <c r="F82" s="191" t="s">
        <v>212</v>
      </c>
      <c r="G82" s="189" t="s">
        <v>196</v>
      </c>
      <c r="H82" s="190">
        <v>5.5</v>
      </c>
      <c r="I82" s="252" t="s">
        <v>13</v>
      </c>
      <c r="J82" s="136">
        <f>IF(I82=0,0,VLOOKUP(I82,Reinigungsturnus!$A$5:$C$20,3,FALSE)*H82/12)</f>
        <v>87.083333333333329</v>
      </c>
      <c r="K82" s="137"/>
      <c r="L82" s="138"/>
      <c r="M82" s="139"/>
      <c r="N82" s="139"/>
      <c r="O82" s="140"/>
      <c r="P82" s="137"/>
      <c r="Q82" s="138"/>
      <c r="R82" s="139"/>
      <c r="S82" s="140"/>
    </row>
    <row r="83" spans="1:19" ht="29.1" customHeight="1" x14ac:dyDescent="0.2">
      <c r="A83" s="113"/>
      <c r="B83" s="114">
        <v>75</v>
      </c>
      <c r="C83" s="188" t="s">
        <v>485</v>
      </c>
      <c r="D83" s="189" t="s">
        <v>486</v>
      </c>
      <c r="E83" s="189" t="s">
        <v>191</v>
      </c>
      <c r="F83" s="191" t="s">
        <v>214</v>
      </c>
      <c r="G83" s="189" t="s">
        <v>196</v>
      </c>
      <c r="H83" s="190">
        <v>22.2</v>
      </c>
      <c r="I83" s="252" t="s">
        <v>14</v>
      </c>
      <c r="J83" s="136">
        <f>IF(I83=0,0,VLOOKUP(I83,Reinigungsturnus!$A$5:$C$20,3,FALSE)*H83/12)</f>
        <v>70.3</v>
      </c>
      <c r="K83" s="137"/>
      <c r="L83" s="138"/>
      <c r="M83" s="139"/>
      <c r="N83" s="139"/>
      <c r="O83" s="140"/>
      <c r="P83" s="137"/>
      <c r="Q83" s="138"/>
      <c r="R83" s="139"/>
      <c r="S83" s="140"/>
    </row>
    <row r="84" spans="1:19" ht="29.1" customHeight="1" x14ac:dyDescent="0.2">
      <c r="A84" s="113"/>
      <c r="B84" s="114">
        <v>76</v>
      </c>
      <c r="C84" s="188" t="s">
        <v>487</v>
      </c>
      <c r="D84" s="189" t="s">
        <v>488</v>
      </c>
      <c r="E84" s="189" t="s">
        <v>191</v>
      </c>
      <c r="F84" s="191" t="s">
        <v>214</v>
      </c>
      <c r="G84" s="189" t="s">
        <v>196</v>
      </c>
      <c r="H84" s="190">
        <v>13.3</v>
      </c>
      <c r="I84" s="252" t="s">
        <v>14</v>
      </c>
      <c r="J84" s="136">
        <f>IF(I84=0,0,VLOOKUP(I84,Reinigungsturnus!$A$5:$C$20,3,FALSE)*H84/12)</f>
        <v>42.116666666666667</v>
      </c>
      <c r="K84" s="137"/>
      <c r="L84" s="138"/>
      <c r="M84" s="139"/>
      <c r="N84" s="139"/>
      <c r="O84" s="140"/>
      <c r="P84" s="137"/>
      <c r="Q84" s="138"/>
      <c r="R84" s="139"/>
      <c r="S84" s="140"/>
    </row>
    <row r="85" spans="1:19" ht="29.1" customHeight="1" x14ac:dyDescent="0.2">
      <c r="A85" s="113"/>
      <c r="B85" s="114">
        <v>77</v>
      </c>
      <c r="C85" s="188" t="s">
        <v>366</v>
      </c>
      <c r="D85" s="189" t="s">
        <v>489</v>
      </c>
      <c r="E85" s="189" t="s">
        <v>191</v>
      </c>
      <c r="F85" s="191" t="s">
        <v>214</v>
      </c>
      <c r="G85" s="189" t="s">
        <v>196</v>
      </c>
      <c r="H85" s="190">
        <v>13.6</v>
      </c>
      <c r="I85" s="252" t="s">
        <v>14</v>
      </c>
      <c r="J85" s="136">
        <f>IF(I85=0,0,VLOOKUP(I85,Reinigungsturnus!$A$5:$C$20,3,FALSE)*H85/12)</f>
        <v>43.066666666666663</v>
      </c>
      <c r="K85" s="137"/>
      <c r="L85" s="138"/>
      <c r="M85" s="139"/>
      <c r="N85" s="139"/>
      <c r="O85" s="140"/>
      <c r="P85" s="137"/>
      <c r="Q85" s="138"/>
      <c r="R85" s="139"/>
      <c r="S85" s="140"/>
    </row>
    <row r="86" spans="1:19" ht="29.1" customHeight="1" x14ac:dyDescent="0.2">
      <c r="A86" s="113"/>
      <c r="B86" s="114">
        <v>78</v>
      </c>
      <c r="C86" s="188" t="s">
        <v>490</v>
      </c>
      <c r="D86" s="189" t="s">
        <v>491</v>
      </c>
      <c r="E86" s="189" t="s">
        <v>191</v>
      </c>
      <c r="F86" s="191" t="s">
        <v>212</v>
      </c>
      <c r="G86" s="189" t="s">
        <v>196</v>
      </c>
      <c r="H86" s="190">
        <v>32</v>
      </c>
      <c r="I86" s="252" t="s">
        <v>13</v>
      </c>
      <c r="J86" s="136">
        <f>IF(I86=0,0,VLOOKUP(I86,Reinigungsturnus!$A$5:$C$20,3,FALSE)*H86/12)</f>
        <v>506.66666666666669</v>
      </c>
      <c r="K86" s="137"/>
      <c r="L86" s="138"/>
      <c r="M86" s="139"/>
      <c r="N86" s="139"/>
      <c r="O86" s="140"/>
      <c r="P86" s="137"/>
      <c r="Q86" s="138"/>
      <c r="R86" s="139"/>
      <c r="S86" s="140"/>
    </row>
    <row r="87" spans="1:19" ht="29.1" customHeight="1" x14ac:dyDescent="0.2">
      <c r="A87" s="113"/>
      <c r="B87" s="114">
        <v>79</v>
      </c>
      <c r="C87" s="188" t="s">
        <v>492</v>
      </c>
      <c r="D87" s="189" t="s">
        <v>493</v>
      </c>
      <c r="E87" s="189" t="s">
        <v>191</v>
      </c>
      <c r="F87" s="191" t="s">
        <v>215</v>
      </c>
      <c r="G87" s="189" t="s">
        <v>196</v>
      </c>
      <c r="H87" s="190">
        <v>11.7</v>
      </c>
      <c r="I87" s="252" t="s">
        <v>11</v>
      </c>
      <c r="J87" s="136">
        <f>IF(I87=0,0,VLOOKUP(I87,Reinigungsturnus!$A$5:$C$20,3,FALSE)*H87/12)</f>
        <v>111.14999999999999</v>
      </c>
      <c r="K87" s="137"/>
      <c r="L87" s="138"/>
      <c r="M87" s="139"/>
      <c r="N87" s="139"/>
      <c r="O87" s="140"/>
      <c r="P87" s="137"/>
      <c r="Q87" s="138"/>
      <c r="R87" s="139"/>
      <c r="S87" s="140"/>
    </row>
    <row r="88" spans="1:19" ht="29.1" customHeight="1" x14ac:dyDescent="0.2">
      <c r="A88" s="113"/>
      <c r="B88" s="114">
        <v>80</v>
      </c>
      <c r="C88" s="188" t="s">
        <v>494</v>
      </c>
      <c r="D88" s="189" t="s">
        <v>495</v>
      </c>
      <c r="E88" s="189" t="s">
        <v>191</v>
      </c>
      <c r="F88" s="191" t="s">
        <v>220</v>
      </c>
      <c r="G88" s="189" t="s">
        <v>196</v>
      </c>
      <c r="H88" s="190">
        <v>17.2</v>
      </c>
      <c r="I88" s="252" t="s">
        <v>14</v>
      </c>
      <c r="J88" s="136">
        <f>IF(I88=0,0,VLOOKUP(I88,Reinigungsturnus!$A$5:$C$20,3,FALSE)*H88/12)</f>
        <v>54.466666666666669</v>
      </c>
      <c r="K88" s="137"/>
      <c r="L88" s="138"/>
      <c r="M88" s="139"/>
      <c r="N88" s="139"/>
      <c r="O88" s="140"/>
      <c r="P88" s="137"/>
      <c r="Q88" s="138"/>
      <c r="R88" s="139"/>
      <c r="S88" s="140"/>
    </row>
    <row r="89" spans="1:19" ht="29.1" customHeight="1" x14ac:dyDescent="0.2">
      <c r="A89" s="113"/>
      <c r="B89" s="114">
        <v>81</v>
      </c>
      <c r="C89" s="188" t="s">
        <v>412</v>
      </c>
      <c r="D89" s="189" t="s">
        <v>496</v>
      </c>
      <c r="E89" s="189" t="s">
        <v>191</v>
      </c>
      <c r="F89" s="191" t="s">
        <v>212</v>
      </c>
      <c r="G89" s="189" t="s">
        <v>196</v>
      </c>
      <c r="H89" s="190">
        <v>17.399999999999999</v>
      </c>
      <c r="I89" s="252" t="s">
        <v>13</v>
      </c>
      <c r="J89" s="136">
        <f>IF(I89=0,0,VLOOKUP(I89,Reinigungsturnus!$A$5:$C$20,3,FALSE)*H89/12)</f>
        <v>275.49999999999994</v>
      </c>
      <c r="K89" s="137"/>
      <c r="L89" s="138"/>
      <c r="M89" s="139"/>
      <c r="N89" s="139"/>
      <c r="O89" s="140"/>
      <c r="P89" s="137"/>
      <c r="Q89" s="138"/>
      <c r="R89" s="139"/>
      <c r="S89" s="140"/>
    </row>
    <row r="90" spans="1:19" ht="29.1" customHeight="1" x14ac:dyDescent="0.2">
      <c r="A90" s="113"/>
      <c r="B90" s="114">
        <v>82</v>
      </c>
      <c r="C90" s="188" t="s">
        <v>497</v>
      </c>
      <c r="D90" s="189" t="s">
        <v>498</v>
      </c>
      <c r="E90" s="189" t="s">
        <v>191</v>
      </c>
      <c r="F90" s="191" t="s">
        <v>211</v>
      </c>
      <c r="G90" s="189" t="s">
        <v>199</v>
      </c>
      <c r="H90" s="190">
        <v>7.2</v>
      </c>
      <c r="I90" s="252" t="s">
        <v>13</v>
      </c>
      <c r="J90" s="136">
        <f>IF(I90=0,0,VLOOKUP(I90,Reinigungsturnus!$A$5:$C$20,3,FALSE)*H90/12)</f>
        <v>114</v>
      </c>
      <c r="K90" s="137"/>
      <c r="L90" s="138"/>
      <c r="M90" s="139"/>
      <c r="N90" s="139"/>
      <c r="O90" s="140"/>
      <c r="P90" s="137"/>
      <c r="Q90" s="138"/>
      <c r="R90" s="139"/>
      <c r="S90" s="140"/>
    </row>
    <row r="91" spans="1:19" ht="29.1" customHeight="1" x14ac:dyDescent="0.2">
      <c r="A91" s="113"/>
      <c r="B91" s="114">
        <v>83</v>
      </c>
      <c r="C91" s="188" t="s">
        <v>499</v>
      </c>
      <c r="D91" s="189" t="s">
        <v>500</v>
      </c>
      <c r="E91" s="189" t="s">
        <v>191</v>
      </c>
      <c r="F91" s="191" t="s">
        <v>211</v>
      </c>
      <c r="G91" s="189" t="s">
        <v>199</v>
      </c>
      <c r="H91" s="190">
        <v>6.5</v>
      </c>
      <c r="I91" s="252" t="s">
        <v>13</v>
      </c>
      <c r="J91" s="136">
        <f>IF(I91=0,0,VLOOKUP(I91,Reinigungsturnus!$A$5:$C$20,3,FALSE)*H91/12)</f>
        <v>102.91666666666667</v>
      </c>
      <c r="K91" s="137"/>
      <c r="L91" s="138"/>
      <c r="M91" s="139"/>
      <c r="N91" s="139"/>
      <c r="O91" s="140"/>
      <c r="P91" s="137"/>
      <c r="Q91" s="138"/>
      <c r="R91" s="139"/>
      <c r="S91" s="140"/>
    </row>
    <row r="92" spans="1:19" ht="29.1" customHeight="1" x14ac:dyDescent="0.2">
      <c r="A92" s="113"/>
      <c r="B92" s="114">
        <v>84</v>
      </c>
      <c r="C92" s="188" t="s">
        <v>497</v>
      </c>
      <c r="D92" s="189" t="s">
        <v>501</v>
      </c>
      <c r="E92" s="189" t="s">
        <v>191</v>
      </c>
      <c r="F92" s="191" t="s">
        <v>211</v>
      </c>
      <c r="G92" s="189" t="s">
        <v>199</v>
      </c>
      <c r="H92" s="190">
        <v>7.2</v>
      </c>
      <c r="I92" s="252" t="s">
        <v>13</v>
      </c>
      <c r="J92" s="136">
        <f>IF(I92=0,0,VLOOKUP(I92,Reinigungsturnus!$A$5:$C$20,3,FALSE)*H92/12)</f>
        <v>114</v>
      </c>
      <c r="K92" s="137"/>
      <c r="L92" s="138"/>
      <c r="M92" s="139"/>
      <c r="N92" s="139"/>
      <c r="O92" s="140"/>
      <c r="P92" s="137"/>
      <c r="Q92" s="138"/>
      <c r="R92" s="139"/>
      <c r="S92" s="140"/>
    </row>
    <row r="93" spans="1:19" ht="29.1" customHeight="1" x14ac:dyDescent="0.2">
      <c r="A93" s="113"/>
      <c r="B93" s="114">
        <v>85</v>
      </c>
      <c r="C93" s="188" t="s">
        <v>446</v>
      </c>
      <c r="D93" s="189" t="s">
        <v>502</v>
      </c>
      <c r="E93" s="189" t="s">
        <v>191</v>
      </c>
      <c r="F93" s="191" t="s">
        <v>211</v>
      </c>
      <c r="G93" s="189" t="s">
        <v>199</v>
      </c>
      <c r="H93" s="190">
        <v>8.4</v>
      </c>
      <c r="I93" s="252" t="s">
        <v>13</v>
      </c>
      <c r="J93" s="136">
        <f>IF(I93=0,0,VLOOKUP(I93,Reinigungsturnus!$A$5:$C$20,3,FALSE)*H93/12)</f>
        <v>133</v>
      </c>
      <c r="K93" s="137"/>
      <c r="L93" s="138"/>
      <c r="M93" s="139"/>
      <c r="N93" s="139"/>
      <c r="O93" s="140"/>
      <c r="P93" s="137"/>
      <c r="Q93" s="138"/>
      <c r="R93" s="139"/>
      <c r="S93" s="140"/>
    </row>
    <row r="94" spans="1:19" ht="29.1" customHeight="1" x14ac:dyDescent="0.2">
      <c r="A94" s="113"/>
      <c r="B94" s="114">
        <v>86</v>
      </c>
      <c r="C94" s="188" t="s">
        <v>503</v>
      </c>
      <c r="D94" s="189" t="s">
        <v>504</v>
      </c>
      <c r="E94" s="189" t="s">
        <v>191</v>
      </c>
      <c r="F94" s="191" t="s">
        <v>211</v>
      </c>
      <c r="G94" s="189" t="s">
        <v>199</v>
      </c>
      <c r="H94" s="190">
        <v>6</v>
      </c>
      <c r="I94" s="252" t="s">
        <v>13</v>
      </c>
      <c r="J94" s="136">
        <f>IF(I94=0,0,VLOOKUP(I94,Reinigungsturnus!$A$5:$C$20,3,FALSE)*H94/12)</f>
        <v>95</v>
      </c>
      <c r="K94" s="137"/>
      <c r="L94" s="138"/>
      <c r="M94" s="139"/>
      <c r="N94" s="139"/>
      <c r="O94" s="140"/>
      <c r="P94" s="137"/>
      <c r="Q94" s="138"/>
      <c r="R94" s="139"/>
      <c r="S94" s="140"/>
    </row>
    <row r="95" spans="1:19" ht="29.1" customHeight="1" x14ac:dyDescent="0.2">
      <c r="A95" s="113"/>
      <c r="B95" s="114">
        <v>87</v>
      </c>
      <c r="C95" s="188" t="s">
        <v>357</v>
      </c>
      <c r="D95" s="189" t="s">
        <v>505</v>
      </c>
      <c r="E95" s="189" t="s">
        <v>191</v>
      </c>
      <c r="F95" s="191" t="s">
        <v>220</v>
      </c>
      <c r="G95" s="189" t="s">
        <v>196</v>
      </c>
      <c r="H95" s="190">
        <v>8.3000000000000007</v>
      </c>
      <c r="I95" s="252" t="s">
        <v>25</v>
      </c>
      <c r="J95" s="136">
        <f>IF(I95=0,0,VLOOKUP(I95,Reinigungsturnus!$A$5:$C$20,3,FALSE)*H95/12)</f>
        <v>0.69166666666666676</v>
      </c>
      <c r="K95" s="137"/>
      <c r="L95" s="138"/>
      <c r="M95" s="139"/>
      <c r="N95" s="139"/>
      <c r="O95" s="140"/>
      <c r="P95" s="137"/>
      <c r="Q95" s="138"/>
      <c r="R95" s="139"/>
      <c r="S95" s="140"/>
    </row>
    <row r="96" spans="1:19" ht="29.1" customHeight="1" x14ac:dyDescent="0.2">
      <c r="A96" s="113"/>
      <c r="B96" s="114">
        <v>88</v>
      </c>
      <c r="C96" s="188" t="s">
        <v>371</v>
      </c>
      <c r="D96" s="189" t="s">
        <v>506</v>
      </c>
      <c r="E96" s="189" t="s">
        <v>191</v>
      </c>
      <c r="F96" s="191" t="s">
        <v>212</v>
      </c>
      <c r="G96" s="189" t="s">
        <v>196</v>
      </c>
      <c r="H96" s="190">
        <v>27</v>
      </c>
      <c r="I96" s="252" t="s">
        <v>13</v>
      </c>
      <c r="J96" s="136">
        <f>IF(I96=0,0,VLOOKUP(I96,Reinigungsturnus!$A$5:$C$20,3,FALSE)*H96/12)</f>
        <v>427.5</v>
      </c>
      <c r="K96" s="137"/>
      <c r="L96" s="138"/>
      <c r="M96" s="139"/>
      <c r="N96" s="139"/>
      <c r="O96" s="140"/>
      <c r="P96" s="137"/>
      <c r="Q96" s="138"/>
      <c r="R96" s="139"/>
      <c r="S96" s="140"/>
    </row>
    <row r="97" spans="1:19" ht="29.1" customHeight="1" x14ac:dyDescent="0.2">
      <c r="A97" s="113"/>
      <c r="B97" s="114">
        <v>89</v>
      </c>
      <c r="C97" s="188" t="s">
        <v>389</v>
      </c>
      <c r="D97" s="189" t="s">
        <v>507</v>
      </c>
      <c r="E97" s="189" t="s">
        <v>191</v>
      </c>
      <c r="F97" s="191" t="s">
        <v>211</v>
      </c>
      <c r="G97" s="189" t="s">
        <v>199</v>
      </c>
      <c r="H97" s="190">
        <v>6.4</v>
      </c>
      <c r="I97" s="252" t="s">
        <v>13</v>
      </c>
      <c r="J97" s="136">
        <f>IF(I97=0,0,VLOOKUP(I97,Reinigungsturnus!$A$5:$C$20,3,FALSE)*H97/12)</f>
        <v>101.33333333333333</v>
      </c>
      <c r="K97" s="137"/>
      <c r="L97" s="138"/>
      <c r="M97" s="139"/>
      <c r="N97" s="139"/>
      <c r="O97" s="140"/>
      <c r="P97" s="137"/>
      <c r="Q97" s="138"/>
      <c r="R97" s="139"/>
      <c r="S97" s="140"/>
    </row>
    <row r="98" spans="1:19" ht="29.1" customHeight="1" x14ac:dyDescent="0.2">
      <c r="A98" s="113"/>
      <c r="B98" s="114">
        <v>90</v>
      </c>
      <c r="C98" s="188" t="s">
        <v>391</v>
      </c>
      <c r="D98" s="189" t="s">
        <v>508</v>
      </c>
      <c r="E98" s="189" t="s">
        <v>191</v>
      </c>
      <c r="F98" s="191" t="s">
        <v>211</v>
      </c>
      <c r="G98" s="189" t="s">
        <v>199</v>
      </c>
      <c r="H98" s="190">
        <v>6.4</v>
      </c>
      <c r="I98" s="252" t="s">
        <v>13</v>
      </c>
      <c r="J98" s="136">
        <f>IF(I98=0,0,VLOOKUP(I98,Reinigungsturnus!$A$5:$C$20,3,FALSE)*H98/12)</f>
        <v>101.33333333333333</v>
      </c>
      <c r="K98" s="137"/>
      <c r="L98" s="138"/>
      <c r="M98" s="139"/>
      <c r="N98" s="139"/>
      <c r="O98" s="140"/>
      <c r="P98" s="137"/>
      <c r="Q98" s="138"/>
      <c r="R98" s="139"/>
      <c r="S98" s="140"/>
    </row>
    <row r="99" spans="1:19" ht="29.1" customHeight="1" x14ac:dyDescent="0.2">
      <c r="A99" s="113"/>
      <c r="B99" s="114">
        <v>91</v>
      </c>
      <c r="C99" s="188" t="s">
        <v>357</v>
      </c>
      <c r="D99" s="189" t="s">
        <v>509</v>
      </c>
      <c r="E99" s="189" t="s">
        <v>191</v>
      </c>
      <c r="F99" s="191" t="s">
        <v>220</v>
      </c>
      <c r="G99" s="189" t="s">
        <v>196</v>
      </c>
      <c r="H99" s="190">
        <v>1</v>
      </c>
      <c r="I99" s="252" t="s">
        <v>25</v>
      </c>
      <c r="J99" s="136">
        <f>IF(I99=0,0,VLOOKUP(I99,Reinigungsturnus!$A$5:$C$20,3,FALSE)*H99/12)</f>
        <v>8.3333333333333329E-2</v>
      </c>
      <c r="K99" s="137"/>
      <c r="L99" s="138"/>
      <c r="M99" s="139"/>
      <c r="N99" s="139"/>
      <c r="O99" s="140"/>
      <c r="P99" s="137"/>
      <c r="Q99" s="138"/>
      <c r="R99" s="139"/>
      <c r="S99" s="140"/>
    </row>
    <row r="100" spans="1:19" ht="29.1" customHeight="1" x14ac:dyDescent="0.2">
      <c r="A100" s="113"/>
      <c r="B100" s="114">
        <v>92</v>
      </c>
      <c r="C100" s="188" t="s">
        <v>510</v>
      </c>
      <c r="D100" s="189" t="s">
        <v>511</v>
      </c>
      <c r="E100" s="189" t="s">
        <v>191</v>
      </c>
      <c r="F100" s="191" t="s">
        <v>212</v>
      </c>
      <c r="G100" s="189" t="s">
        <v>199</v>
      </c>
      <c r="H100" s="190">
        <v>59.1</v>
      </c>
      <c r="I100" s="252" t="s">
        <v>13</v>
      </c>
      <c r="J100" s="136">
        <f>IF(I100=0,0,VLOOKUP(I100,Reinigungsturnus!$A$5:$C$20,3,FALSE)*H100/12)</f>
        <v>935.75</v>
      </c>
      <c r="K100" s="137"/>
      <c r="L100" s="138"/>
      <c r="M100" s="139"/>
      <c r="N100" s="139"/>
      <c r="O100" s="140"/>
      <c r="P100" s="137"/>
      <c r="Q100" s="138"/>
      <c r="R100" s="139"/>
      <c r="S100" s="140"/>
    </row>
    <row r="101" spans="1:19" ht="29.1" customHeight="1" x14ac:dyDescent="0.2">
      <c r="A101" s="113"/>
      <c r="B101" s="114">
        <v>93</v>
      </c>
      <c r="C101" s="188" t="s">
        <v>512</v>
      </c>
      <c r="D101" s="189" t="s">
        <v>513</v>
      </c>
      <c r="E101" s="189" t="s">
        <v>191</v>
      </c>
      <c r="F101" s="191" t="s">
        <v>221</v>
      </c>
      <c r="G101" s="189" t="s">
        <v>199</v>
      </c>
      <c r="H101" s="190">
        <v>25.6</v>
      </c>
      <c r="I101" s="252" t="s">
        <v>13</v>
      </c>
      <c r="J101" s="136">
        <f>IF(I101=0,0,VLOOKUP(I101,Reinigungsturnus!$A$5:$C$20,3,FALSE)*H101/12)</f>
        <v>405.33333333333331</v>
      </c>
      <c r="K101" s="137"/>
      <c r="L101" s="138"/>
      <c r="M101" s="139"/>
      <c r="N101" s="139"/>
      <c r="O101" s="140"/>
      <c r="P101" s="137"/>
      <c r="Q101" s="138"/>
      <c r="R101" s="139"/>
      <c r="S101" s="140"/>
    </row>
    <row r="102" spans="1:19" ht="29.1" customHeight="1" x14ac:dyDescent="0.2">
      <c r="A102" s="113"/>
      <c r="B102" s="114">
        <v>94</v>
      </c>
      <c r="C102" s="188" t="s">
        <v>514</v>
      </c>
      <c r="D102" s="189" t="s">
        <v>515</v>
      </c>
      <c r="E102" s="189" t="s">
        <v>191</v>
      </c>
      <c r="F102" s="191" t="s">
        <v>211</v>
      </c>
      <c r="G102" s="189" t="s">
        <v>199</v>
      </c>
      <c r="H102" s="190">
        <v>25</v>
      </c>
      <c r="I102" s="252" t="s">
        <v>13</v>
      </c>
      <c r="J102" s="136">
        <f>IF(I102=0,0,VLOOKUP(I102,Reinigungsturnus!$A$5:$C$20,3,FALSE)*H102/12)</f>
        <v>395.83333333333331</v>
      </c>
      <c r="K102" s="137"/>
      <c r="L102" s="138"/>
      <c r="M102" s="139"/>
      <c r="N102" s="139"/>
      <c r="O102" s="140"/>
      <c r="P102" s="137"/>
      <c r="Q102" s="138"/>
      <c r="R102" s="139"/>
      <c r="S102" s="140"/>
    </row>
    <row r="103" spans="1:19" ht="29.1" customHeight="1" x14ac:dyDescent="0.2">
      <c r="A103" s="113"/>
      <c r="B103" s="114">
        <v>95</v>
      </c>
      <c r="C103" s="188" t="s">
        <v>516</v>
      </c>
      <c r="D103" s="189" t="s">
        <v>517</v>
      </c>
      <c r="E103" s="189" t="s">
        <v>191</v>
      </c>
      <c r="F103" s="191" t="s">
        <v>221</v>
      </c>
      <c r="G103" s="189" t="s">
        <v>199</v>
      </c>
      <c r="H103" s="190">
        <v>26.1</v>
      </c>
      <c r="I103" s="252" t="s">
        <v>13</v>
      </c>
      <c r="J103" s="136">
        <f>IF(I103=0,0,VLOOKUP(I103,Reinigungsturnus!$A$5:$C$20,3,FALSE)*H103/12)</f>
        <v>413.25</v>
      </c>
      <c r="K103" s="137"/>
      <c r="L103" s="138"/>
      <c r="M103" s="139"/>
      <c r="N103" s="139"/>
      <c r="O103" s="140"/>
      <c r="P103" s="137"/>
      <c r="Q103" s="138"/>
      <c r="R103" s="139"/>
      <c r="S103" s="140"/>
    </row>
    <row r="104" spans="1:19" ht="29.1" customHeight="1" x14ac:dyDescent="0.2">
      <c r="A104" s="113"/>
      <c r="B104" s="114">
        <v>96</v>
      </c>
      <c r="C104" s="188" t="s">
        <v>518</v>
      </c>
      <c r="D104" s="189" t="s">
        <v>519</v>
      </c>
      <c r="E104" s="189" t="s">
        <v>191</v>
      </c>
      <c r="F104" s="191" t="s">
        <v>220</v>
      </c>
      <c r="G104" s="189" t="s">
        <v>199</v>
      </c>
      <c r="H104" s="190">
        <v>14</v>
      </c>
      <c r="I104" s="252" t="s">
        <v>25</v>
      </c>
      <c r="J104" s="136">
        <f>IF(I104=0,0,VLOOKUP(I104,Reinigungsturnus!$A$5:$C$20,3,FALSE)*H104/12)</f>
        <v>1.1666666666666667</v>
      </c>
      <c r="K104" s="137"/>
      <c r="L104" s="138"/>
      <c r="M104" s="139"/>
      <c r="N104" s="139"/>
      <c r="O104" s="140"/>
      <c r="P104" s="137"/>
      <c r="Q104" s="138"/>
      <c r="R104" s="139"/>
      <c r="S104" s="140"/>
    </row>
    <row r="105" spans="1:19" ht="29.1" customHeight="1" x14ac:dyDescent="0.2">
      <c r="A105" s="113"/>
      <c r="B105" s="114">
        <v>97</v>
      </c>
      <c r="C105" s="188" t="s">
        <v>520</v>
      </c>
      <c r="D105" s="189" t="s">
        <v>521</v>
      </c>
      <c r="E105" s="189" t="s">
        <v>191</v>
      </c>
      <c r="F105" s="191" t="s">
        <v>211</v>
      </c>
      <c r="G105" s="189" t="s">
        <v>199</v>
      </c>
      <c r="H105" s="190">
        <v>5.2</v>
      </c>
      <c r="I105" s="252" t="s">
        <v>13</v>
      </c>
      <c r="J105" s="136">
        <f>IF(I105=0,0,VLOOKUP(I105,Reinigungsturnus!$A$5:$C$20,3,FALSE)*H105/12)</f>
        <v>82.333333333333329</v>
      </c>
      <c r="K105" s="137"/>
      <c r="L105" s="138"/>
      <c r="M105" s="139"/>
      <c r="N105" s="139"/>
      <c r="O105" s="140"/>
      <c r="P105" s="137"/>
      <c r="Q105" s="138"/>
      <c r="R105" s="139"/>
      <c r="S105" s="140"/>
    </row>
    <row r="106" spans="1:19" ht="29.1" customHeight="1" x14ac:dyDescent="0.2">
      <c r="A106" s="113"/>
      <c r="B106" s="114">
        <v>98</v>
      </c>
      <c r="C106" s="188" t="s">
        <v>389</v>
      </c>
      <c r="D106" s="189" t="s">
        <v>522</v>
      </c>
      <c r="E106" s="189" t="s">
        <v>191</v>
      </c>
      <c r="F106" s="191" t="s">
        <v>211</v>
      </c>
      <c r="G106" s="189" t="s">
        <v>199</v>
      </c>
      <c r="H106" s="190">
        <v>6.6</v>
      </c>
      <c r="I106" s="252" t="s">
        <v>13</v>
      </c>
      <c r="J106" s="136">
        <f>IF(I106=0,0,VLOOKUP(I106,Reinigungsturnus!$A$5:$C$20,3,FALSE)*H106/12)</f>
        <v>104.5</v>
      </c>
      <c r="K106" s="137"/>
      <c r="L106" s="138"/>
      <c r="M106" s="139"/>
      <c r="N106" s="139"/>
      <c r="O106" s="140"/>
      <c r="P106" s="137"/>
      <c r="Q106" s="138"/>
      <c r="R106" s="139"/>
      <c r="S106" s="140"/>
    </row>
    <row r="107" spans="1:19" ht="29.1" customHeight="1" x14ac:dyDescent="0.2">
      <c r="A107" s="113"/>
      <c r="B107" s="114">
        <v>99</v>
      </c>
      <c r="C107" s="188" t="s">
        <v>523</v>
      </c>
      <c r="D107" s="189" t="s">
        <v>524</v>
      </c>
      <c r="E107" s="189" t="s">
        <v>191</v>
      </c>
      <c r="F107" s="191" t="s">
        <v>211</v>
      </c>
      <c r="G107" s="189" t="s">
        <v>199</v>
      </c>
      <c r="H107" s="190">
        <v>2.7</v>
      </c>
      <c r="I107" s="252" t="s">
        <v>13</v>
      </c>
      <c r="J107" s="136">
        <f>IF(I107=0,0,VLOOKUP(I107,Reinigungsturnus!$A$5:$C$20,3,FALSE)*H107/12)</f>
        <v>42.75</v>
      </c>
      <c r="K107" s="137"/>
      <c r="L107" s="138"/>
      <c r="M107" s="139"/>
      <c r="N107" s="139"/>
      <c r="O107" s="140"/>
      <c r="P107" s="137"/>
      <c r="Q107" s="138"/>
      <c r="R107" s="139"/>
      <c r="S107" s="140"/>
    </row>
    <row r="108" spans="1:19" ht="29.1" customHeight="1" x14ac:dyDescent="0.2">
      <c r="A108" s="113"/>
      <c r="B108" s="114">
        <v>100</v>
      </c>
      <c r="C108" s="188" t="s">
        <v>525</v>
      </c>
      <c r="D108" s="189" t="s">
        <v>526</v>
      </c>
      <c r="E108" s="189" t="s">
        <v>191</v>
      </c>
      <c r="F108" s="191" t="s">
        <v>211</v>
      </c>
      <c r="G108" s="189" t="s">
        <v>199</v>
      </c>
      <c r="H108" s="190">
        <v>2.7</v>
      </c>
      <c r="I108" s="252" t="s">
        <v>13</v>
      </c>
      <c r="J108" s="136">
        <f>IF(I108=0,0,VLOOKUP(I108,Reinigungsturnus!$A$5:$C$20,3,FALSE)*H108/12)</f>
        <v>42.75</v>
      </c>
      <c r="K108" s="137"/>
      <c r="L108" s="138"/>
      <c r="M108" s="139"/>
      <c r="N108" s="139"/>
      <c r="O108" s="140"/>
      <c r="P108" s="137"/>
      <c r="Q108" s="138"/>
      <c r="R108" s="139"/>
      <c r="S108" s="140"/>
    </row>
    <row r="109" spans="1:19" ht="29.1" customHeight="1" x14ac:dyDescent="0.2">
      <c r="A109" s="113"/>
      <c r="B109" s="114">
        <v>101</v>
      </c>
      <c r="C109" s="188" t="s">
        <v>391</v>
      </c>
      <c r="D109" s="189" t="s">
        <v>527</v>
      </c>
      <c r="E109" s="189" t="s">
        <v>191</v>
      </c>
      <c r="F109" s="191" t="s">
        <v>211</v>
      </c>
      <c r="G109" s="189" t="s">
        <v>199</v>
      </c>
      <c r="H109" s="190">
        <v>8.1999999999999993</v>
      </c>
      <c r="I109" s="252" t="s">
        <v>13</v>
      </c>
      <c r="J109" s="136">
        <f>IF(I109=0,0,VLOOKUP(I109,Reinigungsturnus!$A$5:$C$20,3,FALSE)*H109/12)</f>
        <v>129.83333333333331</v>
      </c>
      <c r="K109" s="137"/>
      <c r="L109" s="138"/>
      <c r="M109" s="139"/>
      <c r="N109" s="139"/>
      <c r="O109" s="140"/>
      <c r="P109" s="137"/>
      <c r="Q109" s="138"/>
      <c r="R109" s="139"/>
      <c r="S109" s="140"/>
    </row>
    <row r="110" spans="1:19" ht="29.1" customHeight="1" x14ac:dyDescent="0.2">
      <c r="A110" s="113"/>
      <c r="B110" s="114">
        <v>102</v>
      </c>
      <c r="C110" s="188" t="s">
        <v>371</v>
      </c>
      <c r="D110" s="189" t="s">
        <v>528</v>
      </c>
      <c r="E110" s="189" t="s">
        <v>191</v>
      </c>
      <c r="F110" s="191" t="s">
        <v>212</v>
      </c>
      <c r="G110" s="189" t="s">
        <v>199</v>
      </c>
      <c r="H110" s="190">
        <v>17.2</v>
      </c>
      <c r="I110" s="252" t="s">
        <v>13</v>
      </c>
      <c r="J110" s="136">
        <f>IF(I110=0,0,VLOOKUP(I110,Reinigungsturnus!$A$5:$C$20,3,FALSE)*H110/12)</f>
        <v>272.33333333333331</v>
      </c>
      <c r="K110" s="137"/>
      <c r="L110" s="138"/>
      <c r="M110" s="139"/>
      <c r="N110" s="139"/>
      <c r="O110" s="140"/>
      <c r="P110" s="137"/>
      <c r="Q110" s="138"/>
      <c r="R110" s="139"/>
      <c r="S110" s="140"/>
    </row>
    <row r="111" spans="1:19" ht="29.1" customHeight="1" x14ac:dyDescent="0.2">
      <c r="A111" s="113"/>
      <c r="B111" s="114">
        <v>103</v>
      </c>
      <c r="C111" s="188" t="s">
        <v>529</v>
      </c>
      <c r="D111" s="189" t="s">
        <v>530</v>
      </c>
      <c r="E111" s="189" t="s">
        <v>191</v>
      </c>
      <c r="F111" s="191" t="s">
        <v>214</v>
      </c>
      <c r="G111" s="189" t="s">
        <v>199</v>
      </c>
      <c r="H111" s="190">
        <v>17.3</v>
      </c>
      <c r="I111" s="252" t="s">
        <v>14</v>
      </c>
      <c r="J111" s="136">
        <f>IF(I111=0,0,VLOOKUP(I111,Reinigungsturnus!$A$5:$C$20,3,FALSE)*H111/12)</f>
        <v>54.783333333333331</v>
      </c>
      <c r="K111" s="137"/>
      <c r="L111" s="138"/>
      <c r="M111" s="139"/>
      <c r="N111" s="139"/>
      <c r="O111" s="140"/>
      <c r="P111" s="137"/>
      <c r="Q111" s="138"/>
      <c r="R111" s="139"/>
      <c r="S111" s="140"/>
    </row>
    <row r="112" spans="1:19" ht="29.1" customHeight="1" x14ac:dyDescent="0.2">
      <c r="A112" s="113"/>
      <c r="B112" s="114">
        <v>104</v>
      </c>
      <c r="C112" s="188" t="s">
        <v>531</v>
      </c>
      <c r="D112" s="189" t="s">
        <v>532</v>
      </c>
      <c r="E112" s="189" t="s">
        <v>191</v>
      </c>
      <c r="F112" s="191" t="s">
        <v>221</v>
      </c>
      <c r="G112" s="189" t="s">
        <v>199</v>
      </c>
      <c r="H112" s="190">
        <v>26</v>
      </c>
      <c r="I112" s="252" t="s">
        <v>13</v>
      </c>
      <c r="J112" s="136">
        <f>IF(I112=0,0,VLOOKUP(I112,Reinigungsturnus!$A$5:$C$20,3,FALSE)*H112/12)</f>
        <v>411.66666666666669</v>
      </c>
      <c r="K112" s="137"/>
      <c r="L112" s="138"/>
      <c r="M112" s="139"/>
      <c r="N112" s="139"/>
      <c r="O112" s="140"/>
      <c r="P112" s="137"/>
      <c r="Q112" s="138"/>
      <c r="R112" s="139"/>
      <c r="S112" s="140"/>
    </row>
    <row r="113" spans="1:19" ht="29.1" customHeight="1" x14ac:dyDescent="0.2">
      <c r="A113" s="113"/>
      <c r="B113" s="114">
        <v>105</v>
      </c>
      <c r="C113" s="188" t="s">
        <v>533</v>
      </c>
      <c r="D113" s="189" t="s">
        <v>534</v>
      </c>
      <c r="E113" s="189" t="s">
        <v>191</v>
      </c>
      <c r="F113" s="191" t="s">
        <v>211</v>
      </c>
      <c r="G113" s="189" t="s">
        <v>199</v>
      </c>
      <c r="H113" s="190">
        <v>25.4</v>
      </c>
      <c r="I113" s="252" t="s">
        <v>13</v>
      </c>
      <c r="J113" s="136">
        <f>IF(I113=0,0,VLOOKUP(I113,Reinigungsturnus!$A$5:$C$20,3,FALSE)*H113/12)</f>
        <v>402.16666666666669</v>
      </c>
      <c r="K113" s="137"/>
      <c r="L113" s="138"/>
      <c r="M113" s="139"/>
      <c r="N113" s="139"/>
      <c r="O113" s="140"/>
      <c r="P113" s="137"/>
      <c r="Q113" s="138"/>
      <c r="R113" s="139"/>
      <c r="S113" s="140"/>
    </row>
    <row r="114" spans="1:19" ht="29.1" customHeight="1" x14ac:dyDescent="0.2">
      <c r="A114" s="113"/>
      <c r="B114" s="114">
        <v>106</v>
      </c>
      <c r="C114" s="188" t="s">
        <v>535</v>
      </c>
      <c r="D114" s="189" t="s">
        <v>536</v>
      </c>
      <c r="E114" s="189" t="s">
        <v>191</v>
      </c>
      <c r="F114" s="191" t="s">
        <v>220</v>
      </c>
      <c r="G114" s="189" t="s">
        <v>199</v>
      </c>
      <c r="H114" s="190">
        <v>3.8</v>
      </c>
      <c r="I114" s="252" t="s">
        <v>25</v>
      </c>
      <c r="J114" s="136">
        <f>IF(I114=0,0,VLOOKUP(I114,Reinigungsturnus!$A$5:$C$20,3,FALSE)*H114/12)</f>
        <v>0.31666666666666665</v>
      </c>
      <c r="K114" s="137"/>
      <c r="L114" s="138"/>
      <c r="M114" s="139"/>
      <c r="N114" s="139"/>
      <c r="O114" s="140"/>
      <c r="P114" s="137"/>
      <c r="Q114" s="138"/>
      <c r="R114" s="139"/>
      <c r="S114" s="140"/>
    </row>
    <row r="115" spans="1:19" ht="29.1" customHeight="1" x14ac:dyDescent="0.2">
      <c r="A115" s="113"/>
      <c r="B115" s="114">
        <v>107</v>
      </c>
      <c r="C115" s="188" t="s">
        <v>537</v>
      </c>
      <c r="D115" s="189" t="s">
        <v>538</v>
      </c>
      <c r="E115" s="189" t="s">
        <v>191</v>
      </c>
      <c r="F115" s="191" t="s">
        <v>212</v>
      </c>
      <c r="G115" s="189" t="s">
        <v>199</v>
      </c>
      <c r="H115" s="190">
        <v>47.9</v>
      </c>
      <c r="I115" s="252" t="s">
        <v>13</v>
      </c>
      <c r="J115" s="136">
        <f>IF(I115=0,0,VLOOKUP(I115,Reinigungsturnus!$A$5:$C$20,3,FALSE)*H115/12)</f>
        <v>758.41666666666663</v>
      </c>
      <c r="K115" s="137"/>
      <c r="L115" s="138"/>
      <c r="M115" s="139"/>
      <c r="N115" s="139"/>
      <c r="O115" s="140"/>
      <c r="P115" s="137"/>
      <c r="Q115" s="138"/>
      <c r="R115" s="139"/>
      <c r="S115" s="140"/>
    </row>
    <row r="116" spans="1:19" ht="29.1" customHeight="1" x14ac:dyDescent="0.2">
      <c r="A116" s="113"/>
      <c r="B116" s="114">
        <v>108</v>
      </c>
      <c r="C116" s="188" t="s">
        <v>539</v>
      </c>
      <c r="D116" s="189" t="s">
        <v>540</v>
      </c>
      <c r="E116" s="189" t="s">
        <v>191</v>
      </c>
      <c r="F116" s="191" t="s">
        <v>220</v>
      </c>
      <c r="G116" s="189" t="s">
        <v>199</v>
      </c>
      <c r="H116" s="190">
        <v>3.8</v>
      </c>
      <c r="I116" s="252" t="s">
        <v>25</v>
      </c>
      <c r="J116" s="136">
        <f>IF(I116=0,0,VLOOKUP(I116,Reinigungsturnus!$A$5:$C$20,3,FALSE)*H116/12)</f>
        <v>0.31666666666666665</v>
      </c>
      <c r="K116" s="137"/>
      <c r="L116" s="138"/>
      <c r="M116" s="139"/>
      <c r="N116" s="139"/>
      <c r="O116" s="140"/>
      <c r="P116" s="137"/>
      <c r="Q116" s="138"/>
      <c r="R116" s="139"/>
      <c r="S116" s="140"/>
    </row>
    <row r="117" spans="1:19" ht="29.1" customHeight="1" x14ac:dyDescent="0.2">
      <c r="A117" s="113"/>
      <c r="B117" s="114">
        <v>109</v>
      </c>
      <c r="C117" s="188" t="s">
        <v>541</v>
      </c>
      <c r="D117" s="189" t="s">
        <v>542</v>
      </c>
      <c r="E117" s="189" t="s">
        <v>191</v>
      </c>
      <c r="F117" s="191" t="s">
        <v>348</v>
      </c>
      <c r="G117" s="189" t="s">
        <v>196</v>
      </c>
      <c r="H117" s="190">
        <v>682.5</v>
      </c>
      <c r="I117" s="252" t="s">
        <v>13</v>
      </c>
      <c r="J117" s="136">
        <f>IF(I117=0,0,VLOOKUP(I117,Reinigungsturnus!$A$5:$C$20,3,FALSE)*H117/12)</f>
        <v>10806.25</v>
      </c>
      <c r="K117" s="137"/>
      <c r="L117" s="138"/>
      <c r="M117" s="139"/>
      <c r="N117" s="139"/>
      <c r="O117" s="140"/>
      <c r="P117" s="137"/>
      <c r="Q117" s="138"/>
      <c r="R117" s="139"/>
      <c r="S117" s="140"/>
    </row>
    <row r="118" spans="1:19" ht="29.1" customHeight="1" x14ac:dyDescent="0.2">
      <c r="A118" s="113"/>
      <c r="B118" s="114">
        <v>110</v>
      </c>
      <c r="C118" s="188" t="s">
        <v>543</v>
      </c>
      <c r="D118" s="189" t="s">
        <v>544</v>
      </c>
      <c r="E118" s="189" t="s">
        <v>191</v>
      </c>
      <c r="F118" s="191" t="s">
        <v>220</v>
      </c>
      <c r="G118" s="189" t="s">
        <v>196</v>
      </c>
      <c r="H118" s="190">
        <v>39.299999999999997</v>
      </c>
      <c r="I118" s="252" t="s">
        <v>14</v>
      </c>
      <c r="J118" s="136">
        <f>IF(I118=0,0,VLOOKUP(I118,Reinigungsturnus!$A$5:$C$20,3,FALSE)*H118/12)</f>
        <v>124.44999999999999</v>
      </c>
      <c r="K118" s="137"/>
      <c r="L118" s="138"/>
      <c r="M118" s="139"/>
      <c r="N118" s="139"/>
      <c r="O118" s="140"/>
      <c r="P118" s="137"/>
      <c r="Q118" s="138"/>
      <c r="R118" s="139"/>
      <c r="S118" s="140"/>
    </row>
    <row r="119" spans="1:19" ht="29.1" customHeight="1" x14ac:dyDescent="0.2">
      <c r="A119" s="113"/>
      <c r="B119" s="114">
        <v>111</v>
      </c>
      <c r="C119" s="188" t="s">
        <v>545</v>
      </c>
      <c r="D119" s="189" t="s">
        <v>546</v>
      </c>
      <c r="E119" s="189" t="s">
        <v>191</v>
      </c>
      <c r="F119" s="191" t="s">
        <v>220</v>
      </c>
      <c r="G119" s="189" t="s">
        <v>196</v>
      </c>
      <c r="H119" s="190">
        <v>40.200000000000003</v>
      </c>
      <c r="I119" s="252" t="s">
        <v>35</v>
      </c>
      <c r="J119" s="136">
        <f>IF(I119=0,0,VLOOKUP(I119,Reinigungsturnus!$A$5:$C$20,3,FALSE)*H119/12)</f>
        <v>13.4</v>
      </c>
      <c r="K119" s="137"/>
      <c r="L119" s="138"/>
      <c r="M119" s="139"/>
      <c r="N119" s="139"/>
      <c r="O119" s="140"/>
      <c r="P119" s="137"/>
      <c r="Q119" s="138"/>
      <c r="R119" s="139"/>
      <c r="S119" s="140"/>
    </row>
    <row r="120" spans="1:19" ht="29.1" customHeight="1" x14ac:dyDescent="0.2">
      <c r="A120" s="113"/>
      <c r="B120" s="114">
        <v>112</v>
      </c>
      <c r="C120" s="188" t="s">
        <v>547</v>
      </c>
      <c r="D120" s="189" t="s">
        <v>548</v>
      </c>
      <c r="E120" s="189" t="s">
        <v>191</v>
      </c>
      <c r="F120" s="191" t="s">
        <v>220</v>
      </c>
      <c r="G120" s="189" t="s">
        <v>196</v>
      </c>
      <c r="H120" s="190">
        <v>53.4</v>
      </c>
      <c r="I120" s="252" t="s">
        <v>35</v>
      </c>
      <c r="J120" s="136">
        <f>IF(I120=0,0,VLOOKUP(I120,Reinigungsturnus!$A$5:$C$20,3,FALSE)*H120/12)</f>
        <v>17.8</v>
      </c>
      <c r="K120" s="137"/>
      <c r="L120" s="138"/>
      <c r="M120" s="139"/>
      <c r="N120" s="139"/>
      <c r="O120" s="140"/>
      <c r="P120" s="137"/>
      <c r="Q120" s="138"/>
      <c r="R120" s="139"/>
      <c r="S120" s="140"/>
    </row>
    <row r="121" spans="1:19" ht="29.1" customHeight="1" x14ac:dyDescent="0.2">
      <c r="A121" s="113"/>
      <c r="B121" s="114">
        <v>113</v>
      </c>
      <c r="C121" s="188" t="s">
        <v>549</v>
      </c>
      <c r="D121" s="189" t="s">
        <v>550</v>
      </c>
      <c r="E121" s="189" t="s">
        <v>191</v>
      </c>
      <c r="F121" s="191" t="s">
        <v>220</v>
      </c>
      <c r="G121" s="189" t="s">
        <v>196</v>
      </c>
      <c r="H121" s="190">
        <v>52.6</v>
      </c>
      <c r="I121" s="252" t="s">
        <v>25</v>
      </c>
      <c r="J121" s="136">
        <f>IF(I121=0,0,VLOOKUP(I121,Reinigungsturnus!$A$5:$C$20,3,FALSE)*H121/12)</f>
        <v>4.3833333333333337</v>
      </c>
      <c r="K121" s="137"/>
      <c r="L121" s="138"/>
      <c r="M121" s="139"/>
      <c r="N121" s="139"/>
      <c r="O121" s="140"/>
      <c r="P121" s="137"/>
      <c r="Q121" s="138"/>
      <c r="R121" s="139"/>
      <c r="S121" s="140"/>
    </row>
    <row r="122" spans="1:19" ht="29.1" customHeight="1" x14ac:dyDescent="0.2">
      <c r="A122" s="113"/>
      <c r="B122" s="114">
        <v>114</v>
      </c>
      <c r="C122" s="188" t="s">
        <v>551</v>
      </c>
      <c r="D122" s="189" t="s">
        <v>552</v>
      </c>
      <c r="E122" s="189" t="s">
        <v>201</v>
      </c>
      <c r="F122" s="191" t="s">
        <v>210</v>
      </c>
      <c r="G122" s="189" t="s">
        <v>200</v>
      </c>
      <c r="H122" s="190">
        <v>70.099999999999994</v>
      </c>
      <c r="I122" s="252" t="s">
        <v>13</v>
      </c>
      <c r="J122" s="136">
        <f>IF(I122=0,0,VLOOKUP(I122,Reinigungsturnus!$A$5:$C$20,3,FALSE)*H122/12)</f>
        <v>1109.9166666666665</v>
      </c>
      <c r="K122" s="137"/>
      <c r="L122" s="138"/>
      <c r="M122" s="139"/>
      <c r="N122" s="139"/>
      <c r="O122" s="140"/>
      <c r="P122" s="137"/>
      <c r="Q122" s="138"/>
      <c r="R122" s="139"/>
      <c r="S122" s="140"/>
    </row>
    <row r="123" spans="1:19" ht="29.1" customHeight="1" x14ac:dyDescent="0.2">
      <c r="A123" s="113"/>
      <c r="B123" s="114">
        <v>115</v>
      </c>
      <c r="C123" s="188" t="s">
        <v>553</v>
      </c>
      <c r="D123" s="189" t="s">
        <v>554</v>
      </c>
      <c r="E123" s="189" t="s">
        <v>201</v>
      </c>
      <c r="F123" s="191" t="s">
        <v>210</v>
      </c>
      <c r="G123" s="189" t="s">
        <v>200</v>
      </c>
      <c r="H123" s="190">
        <v>70.099999999999994</v>
      </c>
      <c r="I123" s="252" t="s">
        <v>13</v>
      </c>
      <c r="J123" s="136">
        <f>IF(I123=0,0,VLOOKUP(I123,Reinigungsturnus!$A$5:$C$20,3,FALSE)*H123/12)</f>
        <v>1109.9166666666665</v>
      </c>
      <c r="K123" s="137"/>
      <c r="L123" s="138"/>
      <c r="M123" s="139"/>
      <c r="N123" s="139"/>
      <c r="O123" s="140"/>
      <c r="P123" s="137"/>
      <c r="Q123" s="138"/>
      <c r="R123" s="139"/>
      <c r="S123" s="140"/>
    </row>
    <row r="124" spans="1:19" ht="29.1" customHeight="1" x14ac:dyDescent="0.2">
      <c r="A124" s="113"/>
      <c r="B124" s="114">
        <v>116</v>
      </c>
      <c r="C124" s="188" t="s">
        <v>555</v>
      </c>
      <c r="D124" s="189" t="s">
        <v>556</v>
      </c>
      <c r="E124" s="189" t="s">
        <v>201</v>
      </c>
      <c r="F124" s="191" t="s">
        <v>210</v>
      </c>
      <c r="G124" s="189" t="s">
        <v>200</v>
      </c>
      <c r="H124" s="190">
        <v>71.099999999999994</v>
      </c>
      <c r="I124" s="252" t="s">
        <v>13</v>
      </c>
      <c r="J124" s="136">
        <f>IF(I124=0,0,VLOOKUP(I124,Reinigungsturnus!$A$5:$C$20,3,FALSE)*H124/12)</f>
        <v>1125.7499999999998</v>
      </c>
      <c r="K124" s="137"/>
      <c r="L124" s="138"/>
      <c r="M124" s="139"/>
      <c r="N124" s="139"/>
      <c r="O124" s="140"/>
      <c r="P124" s="137"/>
      <c r="Q124" s="138"/>
      <c r="R124" s="139"/>
      <c r="S124" s="140"/>
    </row>
    <row r="125" spans="1:19" ht="29.1" customHeight="1" x14ac:dyDescent="0.2">
      <c r="A125" s="113"/>
      <c r="B125" s="114">
        <v>117</v>
      </c>
      <c r="C125" s="188" t="s">
        <v>557</v>
      </c>
      <c r="D125" s="189" t="s">
        <v>558</v>
      </c>
      <c r="E125" s="189" t="s">
        <v>201</v>
      </c>
      <c r="F125" s="191" t="s">
        <v>210</v>
      </c>
      <c r="G125" s="189" t="s">
        <v>200</v>
      </c>
      <c r="H125" s="190">
        <v>73.5</v>
      </c>
      <c r="I125" s="252" t="s">
        <v>13</v>
      </c>
      <c r="J125" s="136">
        <f>IF(I125=0,0,VLOOKUP(I125,Reinigungsturnus!$A$5:$C$20,3,FALSE)*H125/12)</f>
        <v>1163.75</v>
      </c>
      <c r="K125" s="137"/>
      <c r="L125" s="138"/>
      <c r="M125" s="139"/>
      <c r="N125" s="139"/>
      <c r="O125" s="140"/>
      <c r="P125" s="137"/>
      <c r="Q125" s="138"/>
      <c r="R125" s="139"/>
      <c r="S125" s="140"/>
    </row>
    <row r="126" spans="1:19" ht="29.1" customHeight="1" x14ac:dyDescent="0.2">
      <c r="A126" s="113"/>
      <c r="B126" s="114">
        <v>118</v>
      </c>
      <c r="C126" s="188" t="s">
        <v>559</v>
      </c>
      <c r="D126" s="189" t="s">
        <v>560</v>
      </c>
      <c r="E126" s="189" t="s">
        <v>201</v>
      </c>
      <c r="F126" s="191" t="s">
        <v>210</v>
      </c>
      <c r="G126" s="189" t="s">
        <v>200</v>
      </c>
      <c r="H126" s="190">
        <v>71.099999999999994</v>
      </c>
      <c r="I126" s="252" t="s">
        <v>13</v>
      </c>
      <c r="J126" s="136">
        <f>IF(I126=0,0,VLOOKUP(I126,Reinigungsturnus!$A$5:$C$20,3,FALSE)*H126/12)</f>
        <v>1125.7499999999998</v>
      </c>
      <c r="K126" s="137"/>
      <c r="L126" s="138"/>
      <c r="M126" s="139"/>
      <c r="N126" s="139"/>
      <c r="O126" s="140"/>
      <c r="P126" s="137"/>
      <c r="Q126" s="138"/>
      <c r="R126" s="139"/>
      <c r="S126" s="140"/>
    </row>
    <row r="127" spans="1:19" ht="29.1" customHeight="1" x14ac:dyDescent="0.2">
      <c r="A127" s="113"/>
      <c r="B127" s="114">
        <v>119</v>
      </c>
      <c r="C127" s="188" t="s">
        <v>561</v>
      </c>
      <c r="D127" s="189" t="s">
        <v>562</v>
      </c>
      <c r="E127" s="189" t="s">
        <v>201</v>
      </c>
      <c r="F127" s="191" t="s">
        <v>210</v>
      </c>
      <c r="G127" s="189" t="s">
        <v>200</v>
      </c>
      <c r="H127" s="190">
        <v>70.099999999999994</v>
      </c>
      <c r="I127" s="252" t="s">
        <v>13</v>
      </c>
      <c r="J127" s="136">
        <f>IF(I127=0,0,VLOOKUP(I127,Reinigungsturnus!$A$5:$C$20,3,FALSE)*H127/12)</f>
        <v>1109.9166666666665</v>
      </c>
      <c r="K127" s="137"/>
      <c r="L127" s="138"/>
      <c r="M127" s="139"/>
      <c r="N127" s="139"/>
      <c r="O127" s="140"/>
      <c r="P127" s="137"/>
      <c r="Q127" s="138"/>
      <c r="R127" s="139"/>
      <c r="S127" s="140"/>
    </row>
    <row r="128" spans="1:19" ht="29.1" customHeight="1" x14ac:dyDescent="0.2">
      <c r="A128" s="113"/>
      <c r="B128" s="114">
        <v>120</v>
      </c>
      <c r="C128" s="188" t="s">
        <v>563</v>
      </c>
      <c r="D128" s="189" t="s">
        <v>564</v>
      </c>
      <c r="E128" s="189" t="s">
        <v>201</v>
      </c>
      <c r="F128" s="191" t="s">
        <v>210</v>
      </c>
      <c r="G128" s="189" t="s">
        <v>200</v>
      </c>
      <c r="H128" s="190">
        <v>70.099999999999994</v>
      </c>
      <c r="I128" s="252" t="s">
        <v>13</v>
      </c>
      <c r="J128" s="136">
        <f>IF(I128=0,0,VLOOKUP(I128,Reinigungsturnus!$A$5:$C$20,3,FALSE)*H128/12)</f>
        <v>1109.9166666666665</v>
      </c>
      <c r="K128" s="137"/>
      <c r="L128" s="138"/>
      <c r="M128" s="139"/>
      <c r="N128" s="139"/>
      <c r="O128" s="140"/>
      <c r="P128" s="137"/>
      <c r="Q128" s="138"/>
      <c r="R128" s="139"/>
      <c r="S128" s="140"/>
    </row>
    <row r="129" spans="1:19" ht="29.1" customHeight="1" x14ac:dyDescent="0.2">
      <c r="A129" s="113"/>
      <c r="B129" s="114">
        <v>121</v>
      </c>
      <c r="C129" s="188" t="s">
        <v>385</v>
      </c>
      <c r="D129" s="189" t="s">
        <v>565</v>
      </c>
      <c r="E129" s="189" t="s">
        <v>201</v>
      </c>
      <c r="F129" s="191" t="s">
        <v>213</v>
      </c>
      <c r="G129" s="189" t="s">
        <v>205</v>
      </c>
      <c r="H129" s="190">
        <v>6.5</v>
      </c>
      <c r="I129" s="252" t="s">
        <v>13</v>
      </c>
      <c r="J129" s="136">
        <f>IF(I129=0,0,VLOOKUP(I129,Reinigungsturnus!$A$5:$C$20,3,FALSE)*H129/12)</f>
        <v>102.91666666666667</v>
      </c>
      <c r="K129" s="137"/>
      <c r="L129" s="138"/>
      <c r="M129" s="139"/>
      <c r="N129" s="139"/>
      <c r="O129" s="140"/>
      <c r="P129" s="137"/>
      <c r="Q129" s="138"/>
      <c r="R129" s="139"/>
      <c r="S129" s="140"/>
    </row>
    <row r="130" spans="1:19" ht="29.1" customHeight="1" x14ac:dyDescent="0.2">
      <c r="A130" s="113"/>
      <c r="B130" s="114">
        <v>122</v>
      </c>
      <c r="C130" s="188" t="s">
        <v>371</v>
      </c>
      <c r="D130" s="189" t="s">
        <v>566</v>
      </c>
      <c r="E130" s="189" t="s">
        <v>201</v>
      </c>
      <c r="F130" s="191" t="s">
        <v>212</v>
      </c>
      <c r="G130" s="189" t="s">
        <v>200</v>
      </c>
      <c r="H130" s="190">
        <v>149.9</v>
      </c>
      <c r="I130" s="252" t="s">
        <v>13</v>
      </c>
      <c r="J130" s="136">
        <f>IF(I130=0,0,VLOOKUP(I130,Reinigungsturnus!$A$5:$C$20,3,FALSE)*H130/12)</f>
        <v>2373.4166666666665</v>
      </c>
      <c r="K130" s="137"/>
      <c r="L130" s="138"/>
      <c r="M130" s="139"/>
      <c r="N130" s="139"/>
      <c r="O130" s="140"/>
      <c r="P130" s="137"/>
      <c r="Q130" s="138"/>
      <c r="R130" s="139"/>
      <c r="S130" s="140"/>
    </row>
    <row r="131" spans="1:19" ht="29.1" customHeight="1" x14ac:dyDescent="0.2">
      <c r="A131" s="113"/>
      <c r="B131" s="114">
        <v>123</v>
      </c>
      <c r="C131" s="188" t="s">
        <v>387</v>
      </c>
      <c r="D131" s="189" t="s">
        <v>567</v>
      </c>
      <c r="E131" s="189" t="s">
        <v>201</v>
      </c>
      <c r="F131" s="191" t="s">
        <v>211</v>
      </c>
      <c r="G131" s="189" t="s">
        <v>205</v>
      </c>
      <c r="H131" s="190">
        <v>7.2</v>
      </c>
      <c r="I131" s="252" t="s">
        <v>13</v>
      </c>
      <c r="J131" s="136">
        <f>IF(I131=0,0,VLOOKUP(I131,Reinigungsturnus!$A$5:$C$20,3,FALSE)*H131/12)</f>
        <v>114</v>
      </c>
      <c r="K131" s="137"/>
      <c r="L131" s="138"/>
      <c r="M131" s="139"/>
      <c r="N131" s="139"/>
      <c r="O131" s="140"/>
      <c r="P131" s="137"/>
      <c r="Q131" s="138"/>
      <c r="R131" s="139"/>
      <c r="S131" s="140"/>
    </row>
    <row r="132" spans="1:19" ht="29.1" customHeight="1" x14ac:dyDescent="0.2">
      <c r="A132" s="113"/>
      <c r="B132" s="114">
        <v>124</v>
      </c>
      <c r="C132" s="188" t="s">
        <v>389</v>
      </c>
      <c r="D132" s="189" t="s">
        <v>568</v>
      </c>
      <c r="E132" s="189" t="s">
        <v>201</v>
      </c>
      <c r="F132" s="191" t="s">
        <v>211</v>
      </c>
      <c r="G132" s="189" t="s">
        <v>205</v>
      </c>
      <c r="H132" s="190">
        <v>10.6</v>
      </c>
      <c r="I132" s="252" t="s">
        <v>13</v>
      </c>
      <c r="J132" s="136">
        <f>IF(I132=0,0,VLOOKUP(I132,Reinigungsturnus!$A$5:$C$20,3,FALSE)*H132/12)</f>
        <v>167.83333333333334</v>
      </c>
      <c r="K132" s="137"/>
      <c r="L132" s="138"/>
      <c r="M132" s="139"/>
      <c r="N132" s="139"/>
      <c r="O132" s="140"/>
      <c r="P132" s="137"/>
      <c r="Q132" s="138"/>
      <c r="R132" s="139"/>
      <c r="S132" s="140"/>
    </row>
    <row r="133" spans="1:19" ht="29.1" customHeight="1" x14ac:dyDescent="0.2">
      <c r="A133" s="113"/>
      <c r="B133" s="114">
        <v>125</v>
      </c>
      <c r="C133" s="188" t="s">
        <v>391</v>
      </c>
      <c r="D133" s="189" t="s">
        <v>569</v>
      </c>
      <c r="E133" s="189" t="s">
        <v>201</v>
      </c>
      <c r="F133" s="191" t="s">
        <v>211</v>
      </c>
      <c r="G133" s="189" t="s">
        <v>205</v>
      </c>
      <c r="H133" s="190">
        <v>11.2</v>
      </c>
      <c r="I133" s="252" t="s">
        <v>13</v>
      </c>
      <c r="J133" s="136">
        <f>IF(I133=0,0,VLOOKUP(I133,Reinigungsturnus!$A$5:$C$20,3,FALSE)*H133/12)</f>
        <v>177.33333333333334</v>
      </c>
      <c r="K133" s="137"/>
      <c r="L133" s="138"/>
      <c r="M133" s="139"/>
      <c r="N133" s="139"/>
      <c r="O133" s="140"/>
      <c r="P133" s="137"/>
      <c r="Q133" s="138"/>
      <c r="R133" s="139"/>
      <c r="S133" s="140"/>
    </row>
    <row r="134" spans="1:19" ht="29.1" customHeight="1" x14ac:dyDescent="0.2">
      <c r="A134" s="113"/>
      <c r="B134" s="114">
        <v>126</v>
      </c>
      <c r="C134" s="188" t="s">
        <v>570</v>
      </c>
      <c r="D134" s="189" t="s">
        <v>571</v>
      </c>
      <c r="E134" s="189" t="s">
        <v>201</v>
      </c>
      <c r="F134" s="191" t="s">
        <v>211</v>
      </c>
      <c r="G134" s="189" t="s">
        <v>205</v>
      </c>
      <c r="H134" s="190">
        <v>7</v>
      </c>
      <c r="I134" s="252" t="s">
        <v>13</v>
      </c>
      <c r="J134" s="136">
        <f>IF(I134=0,0,VLOOKUP(I134,Reinigungsturnus!$A$5:$C$20,3,FALSE)*H134/12)</f>
        <v>110.83333333333333</v>
      </c>
      <c r="K134" s="137"/>
      <c r="L134" s="138"/>
      <c r="M134" s="139"/>
      <c r="N134" s="139"/>
      <c r="O134" s="140"/>
      <c r="P134" s="137"/>
      <c r="Q134" s="138"/>
      <c r="R134" s="139"/>
      <c r="S134" s="140"/>
    </row>
    <row r="135" spans="1:19" ht="29.1" customHeight="1" x14ac:dyDescent="0.2">
      <c r="A135" s="113"/>
      <c r="B135" s="114">
        <v>127</v>
      </c>
      <c r="C135" s="188" t="s">
        <v>497</v>
      </c>
      <c r="D135" s="189" t="s">
        <v>572</v>
      </c>
      <c r="E135" s="189" t="s">
        <v>201</v>
      </c>
      <c r="F135" s="191" t="s">
        <v>211</v>
      </c>
      <c r="G135" s="189" t="s">
        <v>205</v>
      </c>
      <c r="H135" s="190">
        <v>7.3</v>
      </c>
      <c r="I135" s="252" t="s">
        <v>13</v>
      </c>
      <c r="J135" s="136">
        <f>IF(I135=0,0,VLOOKUP(I135,Reinigungsturnus!$A$5:$C$20,3,FALSE)*H135/12)</f>
        <v>115.58333333333333</v>
      </c>
      <c r="K135" s="137"/>
      <c r="L135" s="138"/>
      <c r="M135" s="139"/>
      <c r="N135" s="139"/>
      <c r="O135" s="140"/>
      <c r="P135" s="137"/>
      <c r="Q135" s="138"/>
      <c r="R135" s="139"/>
      <c r="S135" s="140"/>
    </row>
    <row r="136" spans="1:19" ht="29.1" customHeight="1" x14ac:dyDescent="0.2">
      <c r="A136" s="113"/>
      <c r="B136" s="114">
        <v>128</v>
      </c>
      <c r="C136" s="188" t="s">
        <v>395</v>
      </c>
      <c r="D136" s="189" t="s">
        <v>573</v>
      </c>
      <c r="E136" s="189" t="s">
        <v>201</v>
      </c>
      <c r="F136" s="191"/>
      <c r="G136" s="189" t="s">
        <v>205</v>
      </c>
      <c r="H136" s="190">
        <v>5.6</v>
      </c>
      <c r="I136" s="253"/>
      <c r="J136" s="192"/>
      <c r="K136" s="193"/>
      <c r="L136" s="194"/>
      <c r="M136" s="195"/>
      <c r="N136" s="195"/>
      <c r="O136" s="196"/>
      <c r="P136" s="193"/>
      <c r="Q136" s="194"/>
      <c r="R136" s="195"/>
      <c r="S136" s="196"/>
    </row>
    <row r="137" spans="1:19" ht="29.1" customHeight="1" x14ac:dyDescent="0.2">
      <c r="A137" s="113"/>
      <c r="B137" s="114">
        <v>129</v>
      </c>
      <c r="C137" s="188" t="s">
        <v>551</v>
      </c>
      <c r="D137" s="189" t="s">
        <v>574</v>
      </c>
      <c r="E137" s="189" t="s">
        <v>203</v>
      </c>
      <c r="F137" s="191" t="s">
        <v>210</v>
      </c>
      <c r="G137" s="189" t="s">
        <v>200</v>
      </c>
      <c r="H137" s="190">
        <v>70.099999999999994</v>
      </c>
      <c r="I137" s="252" t="s">
        <v>13</v>
      </c>
      <c r="J137" s="136">
        <f>IF(I137=0,0,VLOOKUP(I137,Reinigungsturnus!$A$5:$C$20,3,FALSE)*H137/12)</f>
        <v>1109.9166666666665</v>
      </c>
      <c r="K137" s="137"/>
      <c r="L137" s="138"/>
      <c r="M137" s="139"/>
      <c r="N137" s="139"/>
      <c r="O137" s="140"/>
      <c r="P137" s="137"/>
      <c r="Q137" s="138"/>
      <c r="R137" s="139"/>
      <c r="S137" s="140"/>
    </row>
    <row r="138" spans="1:19" ht="29.1" customHeight="1" x14ac:dyDescent="0.2">
      <c r="A138" s="113"/>
      <c r="B138" s="114">
        <v>130</v>
      </c>
      <c r="C138" s="188" t="s">
        <v>553</v>
      </c>
      <c r="D138" s="189" t="s">
        <v>575</v>
      </c>
      <c r="E138" s="189" t="s">
        <v>203</v>
      </c>
      <c r="F138" s="191" t="s">
        <v>210</v>
      </c>
      <c r="G138" s="189" t="s">
        <v>200</v>
      </c>
      <c r="H138" s="190">
        <v>70.099999999999994</v>
      </c>
      <c r="I138" s="252" t="s">
        <v>13</v>
      </c>
      <c r="J138" s="136">
        <f>IF(I138=0,0,VLOOKUP(I138,Reinigungsturnus!$A$5:$C$20,3,FALSE)*H138/12)</f>
        <v>1109.9166666666665</v>
      </c>
      <c r="K138" s="137"/>
      <c r="L138" s="138"/>
      <c r="M138" s="139"/>
      <c r="N138" s="139"/>
      <c r="O138" s="140"/>
      <c r="P138" s="137"/>
      <c r="Q138" s="138"/>
      <c r="R138" s="139"/>
      <c r="S138" s="140"/>
    </row>
    <row r="139" spans="1:19" ht="29.1" customHeight="1" x14ac:dyDescent="0.2">
      <c r="A139" s="113"/>
      <c r="B139" s="114">
        <v>131</v>
      </c>
      <c r="C139" s="188" t="s">
        <v>555</v>
      </c>
      <c r="D139" s="189" t="s">
        <v>576</v>
      </c>
      <c r="E139" s="189" t="s">
        <v>203</v>
      </c>
      <c r="F139" s="191" t="s">
        <v>210</v>
      </c>
      <c r="G139" s="189" t="s">
        <v>200</v>
      </c>
      <c r="H139" s="190">
        <v>71.099999999999994</v>
      </c>
      <c r="I139" s="252" t="s">
        <v>13</v>
      </c>
      <c r="J139" s="136">
        <f>IF(I139=0,0,VLOOKUP(I139,Reinigungsturnus!$A$5:$C$20,3,FALSE)*H139/12)</f>
        <v>1125.7499999999998</v>
      </c>
      <c r="K139" s="137"/>
      <c r="L139" s="138"/>
      <c r="M139" s="139"/>
      <c r="N139" s="139"/>
      <c r="O139" s="140"/>
      <c r="P139" s="137"/>
      <c r="Q139" s="138"/>
      <c r="R139" s="139"/>
      <c r="S139" s="140"/>
    </row>
    <row r="140" spans="1:19" ht="29.1" customHeight="1" x14ac:dyDescent="0.2">
      <c r="A140" s="113"/>
      <c r="B140" s="114">
        <v>132</v>
      </c>
      <c r="C140" s="188" t="s">
        <v>577</v>
      </c>
      <c r="D140" s="189" t="s">
        <v>578</v>
      </c>
      <c r="E140" s="189" t="s">
        <v>203</v>
      </c>
      <c r="F140" s="191" t="s">
        <v>210</v>
      </c>
      <c r="G140" s="189" t="s">
        <v>200</v>
      </c>
      <c r="H140" s="190">
        <v>36.4</v>
      </c>
      <c r="I140" s="252" t="s">
        <v>13</v>
      </c>
      <c r="J140" s="136">
        <f>IF(I140=0,0,VLOOKUP(I140,Reinigungsturnus!$A$5:$C$20,3,FALSE)*H140/12)</f>
        <v>576.33333333333337</v>
      </c>
      <c r="K140" s="137"/>
      <c r="L140" s="138"/>
      <c r="M140" s="139"/>
      <c r="N140" s="139"/>
      <c r="O140" s="140"/>
      <c r="P140" s="137"/>
      <c r="Q140" s="138"/>
      <c r="R140" s="139"/>
      <c r="S140" s="140"/>
    </row>
    <row r="141" spans="1:19" ht="29.1" customHeight="1" x14ac:dyDescent="0.2">
      <c r="A141" s="113"/>
      <c r="B141" s="114">
        <v>133</v>
      </c>
      <c r="C141" s="188" t="s">
        <v>579</v>
      </c>
      <c r="D141" s="189" t="s">
        <v>580</v>
      </c>
      <c r="E141" s="189" t="s">
        <v>203</v>
      </c>
      <c r="F141" s="191" t="s">
        <v>210</v>
      </c>
      <c r="G141" s="189" t="s">
        <v>200</v>
      </c>
      <c r="H141" s="190">
        <v>36.4</v>
      </c>
      <c r="I141" s="252" t="s">
        <v>13</v>
      </c>
      <c r="J141" s="136">
        <f>IF(I141=0,0,VLOOKUP(I141,Reinigungsturnus!$A$5:$C$20,3,FALSE)*H141/12)</f>
        <v>576.33333333333337</v>
      </c>
      <c r="K141" s="137"/>
      <c r="L141" s="138"/>
      <c r="M141" s="139"/>
      <c r="N141" s="139"/>
      <c r="O141" s="140"/>
      <c r="P141" s="137"/>
      <c r="Q141" s="138"/>
      <c r="R141" s="139"/>
      <c r="S141" s="140"/>
    </row>
    <row r="142" spans="1:19" ht="29.1" customHeight="1" x14ac:dyDescent="0.2">
      <c r="A142" s="113"/>
      <c r="B142" s="114">
        <v>134</v>
      </c>
      <c r="C142" s="188" t="s">
        <v>559</v>
      </c>
      <c r="D142" s="189" t="s">
        <v>581</v>
      </c>
      <c r="E142" s="189" t="s">
        <v>203</v>
      </c>
      <c r="F142" s="191" t="s">
        <v>210</v>
      </c>
      <c r="G142" s="189" t="s">
        <v>200</v>
      </c>
      <c r="H142" s="190">
        <v>71.099999999999994</v>
      </c>
      <c r="I142" s="252" t="s">
        <v>13</v>
      </c>
      <c r="J142" s="136">
        <f>IF(I142=0,0,VLOOKUP(I142,Reinigungsturnus!$A$5:$C$20,3,FALSE)*H142/12)</f>
        <v>1125.7499999999998</v>
      </c>
      <c r="K142" s="137"/>
      <c r="L142" s="138"/>
      <c r="M142" s="139"/>
      <c r="N142" s="139"/>
      <c r="O142" s="140"/>
      <c r="P142" s="137"/>
      <c r="Q142" s="138"/>
      <c r="R142" s="139"/>
      <c r="S142" s="140"/>
    </row>
    <row r="143" spans="1:19" ht="29.1" customHeight="1" x14ac:dyDescent="0.2">
      <c r="A143" s="113"/>
      <c r="B143" s="114">
        <v>135</v>
      </c>
      <c r="C143" s="188" t="s">
        <v>561</v>
      </c>
      <c r="D143" s="189" t="s">
        <v>582</v>
      </c>
      <c r="E143" s="189" t="s">
        <v>203</v>
      </c>
      <c r="F143" s="191" t="s">
        <v>210</v>
      </c>
      <c r="G143" s="189" t="s">
        <v>200</v>
      </c>
      <c r="H143" s="190">
        <v>70.099999999999994</v>
      </c>
      <c r="I143" s="252" t="s">
        <v>13</v>
      </c>
      <c r="J143" s="136">
        <f>IF(I143=0,0,VLOOKUP(I143,Reinigungsturnus!$A$5:$C$20,3,FALSE)*H143/12)</f>
        <v>1109.9166666666665</v>
      </c>
      <c r="K143" s="137"/>
      <c r="L143" s="138"/>
      <c r="M143" s="139"/>
      <c r="N143" s="139"/>
      <c r="O143" s="140"/>
      <c r="P143" s="137"/>
      <c r="Q143" s="138"/>
      <c r="R143" s="139"/>
      <c r="S143" s="140"/>
    </row>
    <row r="144" spans="1:19" ht="29.1" customHeight="1" x14ac:dyDescent="0.2">
      <c r="A144" s="113"/>
      <c r="B144" s="114">
        <v>136</v>
      </c>
      <c r="C144" s="188" t="s">
        <v>563</v>
      </c>
      <c r="D144" s="189" t="s">
        <v>583</v>
      </c>
      <c r="E144" s="189" t="s">
        <v>203</v>
      </c>
      <c r="F144" s="191" t="s">
        <v>210</v>
      </c>
      <c r="G144" s="189" t="s">
        <v>200</v>
      </c>
      <c r="H144" s="190">
        <v>70.099999999999994</v>
      </c>
      <c r="I144" s="252" t="s">
        <v>13</v>
      </c>
      <c r="J144" s="136">
        <f>IF(I144=0,0,VLOOKUP(I144,Reinigungsturnus!$A$5:$C$20,3,FALSE)*H144/12)</f>
        <v>1109.9166666666665</v>
      </c>
      <c r="K144" s="137"/>
      <c r="L144" s="138"/>
      <c r="M144" s="139"/>
      <c r="N144" s="139"/>
      <c r="O144" s="140"/>
      <c r="P144" s="137"/>
      <c r="Q144" s="138"/>
      <c r="R144" s="139"/>
      <c r="S144" s="140"/>
    </row>
    <row r="145" spans="1:19" ht="29.1" customHeight="1" x14ac:dyDescent="0.2">
      <c r="A145" s="113"/>
      <c r="B145" s="114">
        <v>137</v>
      </c>
      <c r="C145" s="188" t="s">
        <v>385</v>
      </c>
      <c r="D145" s="189" t="s">
        <v>584</v>
      </c>
      <c r="E145" s="189" t="s">
        <v>203</v>
      </c>
      <c r="F145" s="191" t="s">
        <v>213</v>
      </c>
      <c r="G145" s="189" t="s">
        <v>205</v>
      </c>
      <c r="H145" s="190">
        <v>6.5</v>
      </c>
      <c r="I145" s="252" t="s">
        <v>13</v>
      </c>
      <c r="J145" s="136">
        <f>IF(I145=0,0,VLOOKUP(I145,Reinigungsturnus!$A$5:$C$20,3,FALSE)*H145/12)</f>
        <v>102.91666666666667</v>
      </c>
      <c r="K145" s="137"/>
      <c r="L145" s="138"/>
      <c r="M145" s="139"/>
      <c r="N145" s="139"/>
      <c r="O145" s="140"/>
      <c r="P145" s="137"/>
      <c r="Q145" s="138"/>
      <c r="R145" s="139"/>
      <c r="S145" s="140"/>
    </row>
    <row r="146" spans="1:19" ht="29.1" customHeight="1" x14ac:dyDescent="0.2">
      <c r="A146" s="113"/>
      <c r="B146" s="114">
        <v>138</v>
      </c>
      <c r="C146" s="188" t="s">
        <v>371</v>
      </c>
      <c r="D146" s="189" t="s">
        <v>585</v>
      </c>
      <c r="E146" s="189" t="s">
        <v>203</v>
      </c>
      <c r="F146" s="191" t="s">
        <v>212</v>
      </c>
      <c r="G146" s="189" t="s">
        <v>200</v>
      </c>
      <c r="H146" s="190">
        <v>149.9</v>
      </c>
      <c r="I146" s="252" t="s">
        <v>13</v>
      </c>
      <c r="J146" s="136">
        <f>IF(I146=0,0,VLOOKUP(I146,Reinigungsturnus!$A$5:$C$20,3,FALSE)*H146/12)</f>
        <v>2373.4166666666665</v>
      </c>
      <c r="K146" s="137"/>
      <c r="L146" s="138"/>
      <c r="M146" s="139"/>
      <c r="N146" s="139"/>
      <c r="O146" s="140"/>
      <c r="P146" s="137"/>
      <c r="Q146" s="138"/>
      <c r="R146" s="139"/>
      <c r="S146" s="140"/>
    </row>
    <row r="147" spans="1:19" ht="29.1" customHeight="1" x14ac:dyDescent="0.2">
      <c r="A147" s="113"/>
      <c r="B147" s="114">
        <v>139</v>
      </c>
      <c r="C147" s="188" t="s">
        <v>387</v>
      </c>
      <c r="D147" s="189" t="s">
        <v>586</v>
      </c>
      <c r="E147" s="189" t="s">
        <v>203</v>
      </c>
      <c r="F147" s="191" t="s">
        <v>211</v>
      </c>
      <c r="G147" s="189" t="s">
        <v>205</v>
      </c>
      <c r="H147" s="190">
        <v>7.2</v>
      </c>
      <c r="I147" s="252" t="s">
        <v>13</v>
      </c>
      <c r="J147" s="136">
        <f>IF(I147=0,0,VLOOKUP(I147,Reinigungsturnus!$A$5:$C$20,3,FALSE)*H147/12)</f>
        <v>114</v>
      </c>
      <c r="K147" s="137"/>
      <c r="L147" s="138"/>
      <c r="M147" s="139"/>
      <c r="N147" s="139"/>
      <c r="O147" s="140"/>
      <c r="P147" s="137"/>
      <c r="Q147" s="138"/>
      <c r="R147" s="139"/>
      <c r="S147" s="140"/>
    </row>
    <row r="148" spans="1:19" ht="29.1" customHeight="1" x14ac:dyDescent="0.2">
      <c r="A148" s="113"/>
      <c r="B148" s="114">
        <v>140</v>
      </c>
      <c r="C148" s="188" t="s">
        <v>389</v>
      </c>
      <c r="D148" s="189" t="s">
        <v>587</v>
      </c>
      <c r="E148" s="189" t="s">
        <v>203</v>
      </c>
      <c r="F148" s="191" t="s">
        <v>211</v>
      </c>
      <c r="G148" s="189" t="s">
        <v>205</v>
      </c>
      <c r="H148" s="190">
        <v>10.6</v>
      </c>
      <c r="I148" s="252" t="s">
        <v>13</v>
      </c>
      <c r="J148" s="136">
        <f>IF(I148=0,0,VLOOKUP(I148,Reinigungsturnus!$A$5:$C$20,3,FALSE)*H148/12)</f>
        <v>167.83333333333334</v>
      </c>
      <c r="K148" s="137"/>
      <c r="L148" s="138"/>
      <c r="M148" s="139"/>
      <c r="N148" s="139"/>
      <c r="O148" s="140"/>
      <c r="P148" s="137"/>
      <c r="Q148" s="138"/>
      <c r="R148" s="139"/>
      <c r="S148" s="140"/>
    </row>
    <row r="149" spans="1:19" ht="29.1" customHeight="1" x14ac:dyDescent="0.2">
      <c r="A149" s="113"/>
      <c r="B149" s="114">
        <v>141</v>
      </c>
      <c r="C149" s="188" t="s">
        <v>391</v>
      </c>
      <c r="D149" s="189" t="s">
        <v>588</v>
      </c>
      <c r="E149" s="189" t="s">
        <v>203</v>
      </c>
      <c r="F149" s="191" t="s">
        <v>211</v>
      </c>
      <c r="G149" s="189" t="s">
        <v>205</v>
      </c>
      <c r="H149" s="190">
        <v>11.2</v>
      </c>
      <c r="I149" s="252" t="s">
        <v>13</v>
      </c>
      <c r="J149" s="136">
        <f>IF(I149=0,0,VLOOKUP(I149,Reinigungsturnus!$A$5:$C$20,3,FALSE)*H149/12)</f>
        <v>177.33333333333334</v>
      </c>
      <c r="K149" s="137"/>
      <c r="L149" s="138"/>
      <c r="M149" s="139"/>
      <c r="N149" s="139"/>
      <c r="O149" s="140"/>
      <c r="P149" s="137"/>
      <c r="Q149" s="138"/>
      <c r="R149" s="139"/>
      <c r="S149" s="140"/>
    </row>
    <row r="150" spans="1:19" ht="29.1" customHeight="1" x14ac:dyDescent="0.2">
      <c r="A150" s="113"/>
      <c r="B150" s="114">
        <v>142</v>
      </c>
      <c r="C150" s="188" t="s">
        <v>570</v>
      </c>
      <c r="D150" s="189" t="s">
        <v>589</v>
      </c>
      <c r="E150" s="189" t="s">
        <v>203</v>
      </c>
      <c r="F150" s="191" t="s">
        <v>211</v>
      </c>
      <c r="G150" s="189" t="s">
        <v>205</v>
      </c>
      <c r="H150" s="190">
        <v>7</v>
      </c>
      <c r="I150" s="252" t="s">
        <v>13</v>
      </c>
      <c r="J150" s="136">
        <f>IF(I150=0,0,VLOOKUP(I150,Reinigungsturnus!$A$5:$C$20,3,FALSE)*H150/12)</f>
        <v>110.83333333333333</v>
      </c>
      <c r="K150" s="137"/>
      <c r="L150" s="138"/>
      <c r="M150" s="139"/>
      <c r="N150" s="139"/>
      <c r="O150" s="140"/>
      <c r="P150" s="137"/>
      <c r="Q150" s="138"/>
      <c r="R150" s="139"/>
      <c r="S150" s="140"/>
    </row>
    <row r="151" spans="1:19" ht="29.1" customHeight="1" x14ac:dyDescent="0.2">
      <c r="A151" s="113"/>
      <c r="B151" s="114">
        <v>143</v>
      </c>
      <c r="C151" s="188" t="s">
        <v>497</v>
      </c>
      <c r="D151" s="189" t="s">
        <v>590</v>
      </c>
      <c r="E151" s="189" t="s">
        <v>203</v>
      </c>
      <c r="F151" s="191" t="s">
        <v>211</v>
      </c>
      <c r="G151" s="189" t="s">
        <v>205</v>
      </c>
      <c r="H151" s="190">
        <v>7.3</v>
      </c>
      <c r="I151" s="252" t="s">
        <v>13</v>
      </c>
      <c r="J151" s="136">
        <f>IF(I151=0,0,VLOOKUP(I151,Reinigungsturnus!$A$5:$C$20,3,FALSE)*H151/12)</f>
        <v>115.58333333333333</v>
      </c>
      <c r="K151" s="137"/>
      <c r="L151" s="138"/>
      <c r="M151" s="139"/>
      <c r="N151" s="139"/>
      <c r="O151" s="140"/>
      <c r="P151" s="137"/>
      <c r="Q151" s="138"/>
      <c r="R151" s="139"/>
      <c r="S151" s="140"/>
    </row>
    <row r="152" spans="1:19" ht="29.1" customHeight="1" x14ac:dyDescent="0.2">
      <c r="A152" s="113"/>
      <c r="B152" s="114">
        <v>144</v>
      </c>
      <c r="C152" s="188" t="s">
        <v>395</v>
      </c>
      <c r="D152" s="189" t="s">
        <v>591</v>
      </c>
      <c r="E152" s="189" t="s">
        <v>203</v>
      </c>
      <c r="F152" s="191"/>
      <c r="G152" s="189" t="s">
        <v>205</v>
      </c>
      <c r="H152" s="190">
        <v>5.6</v>
      </c>
      <c r="I152" s="253"/>
      <c r="J152" s="192"/>
      <c r="K152" s="193"/>
      <c r="L152" s="194"/>
      <c r="M152" s="195"/>
      <c r="N152" s="195"/>
      <c r="O152" s="196"/>
      <c r="P152" s="193"/>
      <c r="Q152" s="194"/>
      <c r="R152" s="195"/>
      <c r="S152" s="196"/>
    </row>
    <row r="153" spans="1:19" ht="29.1" customHeight="1" x14ac:dyDescent="0.2">
      <c r="A153" s="113"/>
      <c r="B153" s="114">
        <v>145</v>
      </c>
      <c r="C153" s="188" t="s">
        <v>592</v>
      </c>
      <c r="D153" s="189" t="s">
        <v>593</v>
      </c>
      <c r="E153" s="189" t="s">
        <v>206</v>
      </c>
      <c r="F153" s="191" t="s">
        <v>210</v>
      </c>
      <c r="G153" s="189" t="s">
        <v>200</v>
      </c>
      <c r="H153" s="190">
        <v>70.099999999999994</v>
      </c>
      <c r="I153" s="252" t="s">
        <v>13</v>
      </c>
      <c r="J153" s="136">
        <f>IF(I153=0,0,VLOOKUP(I153,Reinigungsturnus!$A$5:$C$20,3,FALSE)*H153/12)</f>
        <v>1109.9166666666665</v>
      </c>
      <c r="K153" s="137"/>
      <c r="L153" s="138"/>
      <c r="M153" s="139"/>
      <c r="N153" s="139"/>
      <c r="O153" s="140"/>
      <c r="P153" s="137"/>
      <c r="Q153" s="138"/>
      <c r="R153" s="139"/>
      <c r="S153" s="140"/>
    </row>
    <row r="154" spans="1:19" ht="29.1" customHeight="1" x14ac:dyDescent="0.2">
      <c r="A154" s="113"/>
      <c r="B154" s="114">
        <v>146</v>
      </c>
      <c r="C154" s="188" t="s">
        <v>553</v>
      </c>
      <c r="D154" s="189" t="s">
        <v>594</v>
      </c>
      <c r="E154" s="189" t="s">
        <v>206</v>
      </c>
      <c r="F154" s="191" t="s">
        <v>210</v>
      </c>
      <c r="G154" s="189" t="s">
        <v>200</v>
      </c>
      <c r="H154" s="190">
        <v>70.099999999999994</v>
      </c>
      <c r="I154" s="252" t="s">
        <v>13</v>
      </c>
      <c r="J154" s="136">
        <f>IF(I154=0,0,VLOOKUP(I154,Reinigungsturnus!$A$5:$C$20,3,FALSE)*H154/12)</f>
        <v>1109.9166666666665</v>
      </c>
      <c r="K154" s="137"/>
      <c r="L154" s="138"/>
      <c r="M154" s="139"/>
      <c r="N154" s="139"/>
      <c r="O154" s="140"/>
      <c r="P154" s="137"/>
      <c r="Q154" s="138"/>
      <c r="R154" s="139"/>
      <c r="S154" s="140"/>
    </row>
    <row r="155" spans="1:19" ht="29.1" customHeight="1" x14ac:dyDescent="0.2">
      <c r="A155" s="113"/>
      <c r="B155" s="114">
        <v>147</v>
      </c>
      <c r="C155" s="188" t="s">
        <v>555</v>
      </c>
      <c r="D155" s="189" t="s">
        <v>595</v>
      </c>
      <c r="E155" s="189" t="s">
        <v>206</v>
      </c>
      <c r="F155" s="191" t="s">
        <v>210</v>
      </c>
      <c r="G155" s="189" t="s">
        <v>200</v>
      </c>
      <c r="H155" s="190">
        <v>71.099999999999994</v>
      </c>
      <c r="I155" s="252" t="s">
        <v>13</v>
      </c>
      <c r="J155" s="136">
        <f>IF(I155=0,0,VLOOKUP(I155,Reinigungsturnus!$A$5:$C$20,3,FALSE)*H155/12)</f>
        <v>1125.7499999999998</v>
      </c>
      <c r="K155" s="137"/>
      <c r="L155" s="138"/>
      <c r="M155" s="139"/>
      <c r="N155" s="139"/>
      <c r="O155" s="140"/>
      <c r="P155" s="137"/>
      <c r="Q155" s="138"/>
      <c r="R155" s="139"/>
      <c r="S155" s="140"/>
    </row>
    <row r="156" spans="1:19" ht="29.1" customHeight="1" x14ac:dyDescent="0.2">
      <c r="A156" s="113"/>
      <c r="B156" s="114">
        <v>148</v>
      </c>
      <c r="C156" s="188" t="s">
        <v>577</v>
      </c>
      <c r="D156" s="189" t="s">
        <v>596</v>
      </c>
      <c r="E156" s="189" t="s">
        <v>206</v>
      </c>
      <c r="F156" s="191" t="s">
        <v>210</v>
      </c>
      <c r="G156" s="189" t="s">
        <v>200</v>
      </c>
      <c r="H156" s="190">
        <v>36.4</v>
      </c>
      <c r="I156" s="252" t="s">
        <v>13</v>
      </c>
      <c r="J156" s="136">
        <f>IF(I156=0,0,VLOOKUP(I156,Reinigungsturnus!$A$5:$C$20,3,FALSE)*H156/12)</f>
        <v>576.33333333333337</v>
      </c>
      <c r="K156" s="137"/>
      <c r="L156" s="138"/>
      <c r="M156" s="139"/>
      <c r="N156" s="139"/>
      <c r="O156" s="140"/>
      <c r="P156" s="137"/>
      <c r="Q156" s="138"/>
      <c r="R156" s="139"/>
      <c r="S156" s="140"/>
    </row>
    <row r="157" spans="1:19" ht="29.1" customHeight="1" x14ac:dyDescent="0.2">
      <c r="A157" s="113"/>
      <c r="B157" s="114">
        <v>149</v>
      </c>
      <c r="C157" s="188" t="s">
        <v>579</v>
      </c>
      <c r="D157" s="189" t="s">
        <v>597</v>
      </c>
      <c r="E157" s="189" t="s">
        <v>206</v>
      </c>
      <c r="F157" s="191" t="s">
        <v>210</v>
      </c>
      <c r="G157" s="189" t="s">
        <v>200</v>
      </c>
      <c r="H157" s="190">
        <v>36.4</v>
      </c>
      <c r="I157" s="252" t="s">
        <v>13</v>
      </c>
      <c r="J157" s="136">
        <f>IF(I157=0,0,VLOOKUP(I157,Reinigungsturnus!$A$5:$C$20,3,FALSE)*H157/12)</f>
        <v>576.33333333333337</v>
      </c>
      <c r="K157" s="137"/>
      <c r="L157" s="138"/>
      <c r="M157" s="139"/>
      <c r="N157" s="139"/>
      <c r="O157" s="140"/>
      <c r="P157" s="137"/>
      <c r="Q157" s="138"/>
      <c r="R157" s="139"/>
      <c r="S157" s="140"/>
    </row>
    <row r="158" spans="1:19" ht="29.1" customHeight="1" x14ac:dyDescent="0.2">
      <c r="A158" s="113"/>
      <c r="B158" s="114">
        <v>150</v>
      </c>
      <c r="C158" s="188" t="s">
        <v>559</v>
      </c>
      <c r="D158" s="189" t="s">
        <v>598</v>
      </c>
      <c r="E158" s="189" t="s">
        <v>206</v>
      </c>
      <c r="F158" s="191" t="s">
        <v>210</v>
      </c>
      <c r="G158" s="189" t="s">
        <v>200</v>
      </c>
      <c r="H158" s="190">
        <v>71.099999999999994</v>
      </c>
      <c r="I158" s="252" t="s">
        <v>13</v>
      </c>
      <c r="J158" s="136">
        <f>IF(I158=0,0,VLOOKUP(I158,Reinigungsturnus!$A$5:$C$20,3,FALSE)*H158/12)</f>
        <v>1125.7499999999998</v>
      </c>
      <c r="K158" s="137"/>
      <c r="L158" s="138"/>
      <c r="M158" s="139"/>
      <c r="N158" s="139"/>
      <c r="O158" s="140"/>
      <c r="P158" s="137"/>
      <c r="Q158" s="138"/>
      <c r="R158" s="139"/>
      <c r="S158" s="140"/>
    </row>
    <row r="159" spans="1:19" ht="29.1" customHeight="1" x14ac:dyDescent="0.2">
      <c r="A159" s="113"/>
      <c r="B159" s="114">
        <v>151</v>
      </c>
      <c r="C159" s="188" t="s">
        <v>561</v>
      </c>
      <c r="D159" s="189" t="s">
        <v>599</v>
      </c>
      <c r="E159" s="189" t="s">
        <v>206</v>
      </c>
      <c r="F159" s="191" t="s">
        <v>210</v>
      </c>
      <c r="G159" s="189" t="s">
        <v>200</v>
      </c>
      <c r="H159" s="190">
        <v>70.099999999999994</v>
      </c>
      <c r="I159" s="252" t="s">
        <v>13</v>
      </c>
      <c r="J159" s="136">
        <f>IF(I159=0,0,VLOOKUP(I159,Reinigungsturnus!$A$5:$C$20,3,FALSE)*H159/12)</f>
        <v>1109.9166666666665</v>
      </c>
      <c r="K159" s="137"/>
      <c r="L159" s="138"/>
      <c r="M159" s="139"/>
      <c r="N159" s="139"/>
      <c r="O159" s="140"/>
      <c r="P159" s="137"/>
      <c r="Q159" s="138"/>
      <c r="R159" s="139"/>
      <c r="S159" s="140"/>
    </row>
    <row r="160" spans="1:19" ht="29.1" customHeight="1" x14ac:dyDescent="0.2">
      <c r="A160" s="113"/>
      <c r="B160" s="114">
        <v>152</v>
      </c>
      <c r="C160" s="188" t="s">
        <v>563</v>
      </c>
      <c r="D160" s="189" t="s">
        <v>600</v>
      </c>
      <c r="E160" s="189" t="s">
        <v>206</v>
      </c>
      <c r="F160" s="191" t="s">
        <v>210</v>
      </c>
      <c r="G160" s="189" t="s">
        <v>200</v>
      </c>
      <c r="H160" s="190">
        <v>70.099999999999994</v>
      </c>
      <c r="I160" s="252" t="s">
        <v>13</v>
      </c>
      <c r="J160" s="136">
        <f>IF(I160=0,0,VLOOKUP(I160,Reinigungsturnus!$A$5:$C$20,3,FALSE)*H160/12)</f>
        <v>1109.9166666666665</v>
      </c>
      <c r="K160" s="137"/>
      <c r="L160" s="138"/>
      <c r="M160" s="139"/>
      <c r="N160" s="139"/>
      <c r="O160" s="140"/>
      <c r="P160" s="137"/>
      <c r="Q160" s="138"/>
      <c r="R160" s="139"/>
      <c r="S160" s="140"/>
    </row>
    <row r="161" spans="1:19" ht="29.1" customHeight="1" x14ac:dyDescent="0.2">
      <c r="A161" s="113"/>
      <c r="B161" s="114">
        <v>153</v>
      </c>
      <c r="C161" s="188" t="s">
        <v>385</v>
      </c>
      <c r="D161" s="189" t="s">
        <v>601</v>
      </c>
      <c r="E161" s="189" t="s">
        <v>206</v>
      </c>
      <c r="F161" s="191" t="s">
        <v>213</v>
      </c>
      <c r="G161" s="189" t="s">
        <v>205</v>
      </c>
      <c r="H161" s="190">
        <v>6.5</v>
      </c>
      <c r="I161" s="252" t="s">
        <v>14</v>
      </c>
      <c r="J161" s="136">
        <f>IF(I161=0,0,VLOOKUP(I161,Reinigungsturnus!$A$5:$C$20,3,FALSE)*H161/12)</f>
        <v>20.583333333333332</v>
      </c>
      <c r="K161" s="137"/>
      <c r="L161" s="138"/>
      <c r="M161" s="139"/>
      <c r="N161" s="139"/>
      <c r="O161" s="140"/>
      <c r="P161" s="137"/>
      <c r="Q161" s="138"/>
      <c r="R161" s="139"/>
      <c r="S161" s="140"/>
    </row>
    <row r="162" spans="1:19" ht="29.1" customHeight="1" x14ac:dyDescent="0.2">
      <c r="A162" s="113"/>
      <c r="B162" s="114">
        <v>154</v>
      </c>
      <c r="C162" s="188" t="s">
        <v>371</v>
      </c>
      <c r="D162" s="189" t="s">
        <v>602</v>
      </c>
      <c r="E162" s="189" t="s">
        <v>206</v>
      </c>
      <c r="F162" s="191" t="s">
        <v>212</v>
      </c>
      <c r="G162" s="189" t="s">
        <v>200</v>
      </c>
      <c r="H162" s="190">
        <v>149.9</v>
      </c>
      <c r="I162" s="252" t="s">
        <v>13</v>
      </c>
      <c r="J162" s="136">
        <f>IF(I162=0,0,VLOOKUP(I162,Reinigungsturnus!$A$5:$C$20,3,FALSE)*H162/12)</f>
        <v>2373.4166666666665</v>
      </c>
      <c r="K162" s="137"/>
      <c r="L162" s="138"/>
      <c r="M162" s="139"/>
      <c r="N162" s="139"/>
      <c r="O162" s="140"/>
      <c r="P162" s="137"/>
      <c r="Q162" s="138"/>
      <c r="R162" s="139"/>
      <c r="S162" s="140"/>
    </row>
    <row r="163" spans="1:19" ht="29.1" customHeight="1" x14ac:dyDescent="0.2">
      <c r="A163" s="113"/>
      <c r="B163" s="114">
        <v>155</v>
      </c>
      <c r="C163" s="188" t="s">
        <v>387</v>
      </c>
      <c r="D163" s="189" t="s">
        <v>603</v>
      </c>
      <c r="E163" s="189" t="s">
        <v>206</v>
      </c>
      <c r="F163" s="191" t="s">
        <v>211</v>
      </c>
      <c r="G163" s="189" t="s">
        <v>205</v>
      </c>
      <c r="H163" s="190">
        <v>7.2</v>
      </c>
      <c r="I163" s="252" t="s">
        <v>13</v>
      </c>
      <c r="J163" s="136">
        <f>IF(I163=0,0,VLOOKUP(I163,Reinigungsturnus!$A$5:$C$20,3,FALSE)*H163/12)</f>
        <v>114</v>
      </c>
      <c r="K163" s="137"/>
      <c r="L163" s="138"/>
      <c r="M163" s="139"/>
      <c r="N163" s="139"/>
      <c r="O163" s="140"/>
      <c r="P163" s="137"/>
      <c r="Q163" s="138"/>
      <c r="R163" s="139"/>
      <c r="S163" s="140"/>
    </row>
    <row r="164" spans="1:19" ht="29.1" customHeight="1" x14ac:dyDescent="0.2">
      <c r="A164" s="113"/>
      <c r="B164" s="114">
        <v>156</v>
      </c>
      <c r="C164" s="188" t="s">
        <v>389</v>
      </c>
      <c r="D164" s="189" t="s">
        <v>604</v>
      </c>
      <c r="E164" s="189" t="s">
        <v>206</v>
      </c>
      <c r="F164" s="191" t="s">
        <v>211</v>
      </c>
      <c r="G164" s="189" t="s">
        <v>205</v>
      </c>
      <c r="H164" s="190">
        <v>10.6</v>
      </c>
      <c r="I164" s="252" t="s">
        <v>13</v>
      </c>
      <c r="J164" s="136">
        <f>IF(I164=0,0,VLOOKUP(I164,Reinigungsturnus!$A$5:$C$20,3,FALSE)*H164/12)</f>
        <v>167.83333333333334</v>
      </c>
      <c r="K164" s="137"/>
      <c r="L164" s="138"/>
      <c r="M164" s="139"/>
      <c r="N164" s="139"/>
      <c r="O164" s="140"/>
      <c r="P164" s="137"/>
      <c r="Q164" s="138"/>
      <c r="R164" s="139"/>
      <c r="S164" s="140"/>
    </row>
    <row r="165" spans="1:19" ht="29.1" customHeight="1" x14ac:dyDescent="0.2">
      <c r="A165" s="113"/>
      <c r="B165" s="114">
        <v>157</v>
      </c>
      <c r="C165" s="188" t="s">
        <v>391</v>
      </c>
      <c r="D165" s="189" t="s">
        <v>605</v>
      </c>
      <c r="E165" s="189" t="s">
        <v>206</v>
      </c>
      <c r="F165" s="191" t="s">
        <v>211</v>
      </c>
      <c r="G165" s="189" t="s">
        <v>205</v>
      </c>
      <c r="H165" s="190">
        <v>11.2</v>
      </c>
      <c r="I165" s="252" t="s">
        <v>13</v>
      </c>
      <c r="J165" s="136">
        <f>IF(I165=0,0,VLOOKUP(I165,Reinigungsturnus!$A$5:$C$20,3,FALSE)*H165/12)</f>
        <v>177.33333333333334</v>
      </c>
      <c r="K165" s="137"/>
      <c r="L165" s="138"/>
      <c r="M165" s="139"/>
      <c r="N165" s="139"/>
      <c r="O165" s="140"/>
      <c r="P165" s="137"/>
      <c r="Q165" s="138"/>
      <c r="R165" s="139"/>
      <c r="S165" s="140"/>
    </row>
    <row r="166" spans="1:19" ht="29.1" customHeight="1" x14ac:dyDescent="0.2">
      <c r="A166" s="113"/>
      <c r="B166" s="114">
        <v>158</v>
      </c>
      <c r="C166" s="188" t="s">
        <v>570</v>
      </c>
      <c r="D166" s="189" t="s">
        <v>606</v>
      </c>
      <c r="E166" s="189" t="s">
        <v>206</v>
      </c>
      <c r="F166" s="191" t="s">
        <v>211</v>
      </c>
      <c r="G166" s="189" t="s">
        <v>205</v>
      </c>
      <c r="H166" s="190">
        <v>7</v>
      </c>
      <c r="I166" s="252" t="s">
        <v>13</v>
      </c>
      <c r="J166" s="136">
        <f>IF(I166=0,0,VLOOKUP(I166,Reinigungsturnus!$A$5:$C$20,3,FALSE)*H166/12)</f>
        <v>110.83333333333333</v>
      </c>
      <c r="K166" s="137"/>
      <c r="L166" s="138"/>
      <c r="M166" s="139"/>
      <c r="N166" s="139"/>
      <c r="O166" s="140"/>
      <c r="P166" s="137"/>
      <c r="Q166" s="138"/>
      <c r="R166" s="139"/>
      <c r="S166" s="140"/>
    </row>
    <row r="167" spans="1:19" ht="29.1" customHeight="1" x14ac:dyDescent="0.2">
      <c r="A167" s="113"/>
      <c r="B167" s="114">
        <v>159</v>
      </c>
      <c r="C167" s="188" t="s">
        <v>497</v>
      </c>
      <c r="D167" s="189" t="s">
        <v>607</v>
      </c>
      <c r="E167" s="189" t="s">
        <v>206</v>
      </c>
      <c r="F167" s="191" t="s">
        <v>211</v>
      </c>
      <c r="G167" s="189" t="s">
        <v>205</v>
      </c>
      <c r="H167" s="190">
        <v>7.3</v>
      </c>
      <c r="I167" s="252" t="s">
        <v>13</v>
      </c>
      <c r="J167" s="136">
        <f>IF(I167=0,0,VLOOKUP(I167,Reinigungsturnus!$A$5:$C$20,3,FALSE)*H167/12)</f>
        <v>115.58333333333333</v>
      </c>
      <c r="K167" s="137"/>
      <c r="L167" s="138"/>
      <c r="M167" s="139"/>
      <c r="N167" s="139"/>
      <c r="O167" s="140"/>
      <c r="P167" s="137"/>
      <c r="Q167" s="138"/>
      <c r="R167" s="139"/>
      <c r="S167" s="140"/>
    </row>
    <row r="168" spans="1:19" ht="29.1" customHeight="1" x14ac:dyDescent="0.2">
      <c r="A168" s="113"/>
      <c r="B168" s="114">
        <v>160</v>
      </c>
      <c r="C168" s="188" t="s">
        <v>395</v>
      </c>
      <c r="D168" s="189" t="s">
        <v>608</v>
      </c>
      <c r="E168" s="189" t="s">
        <v>206</v>
      </c>
      <c r="F168" s="191"/>
      <c r="G168" s="189" t="s">
        <v>205</v>
      </c>
      <c r="H168" s="190">
        <v>5.6</v>
      </c>
      <c r="I168" s="253"/>
      <c r="J168" s="192"/>
      <c r="K168" s="193"/>
      <c r="L168" s="194"/>
      <c r="M168" s="195"/>
      <c r="N168" s="195"/>
      <c r="O168" s="196"/>
      <c r="P168" s="193"/>
      <c r="Q168" s="194"/>
      <c r="R168" s="195"/>
      <c r="S168" s="196"/>
    </row>
    <row r="169" spans="1:19" ht="26.1" customHeight="1" x14ac:dyDescent="0.2">
      <c r="B169" s="141" t="s">
        <v>193</v>
      </c>
      <c r="C169" s="142"/>
      <c r="D169" s="143"/>
      <c r="E169" s="143"/>
      <c r="F169" s="143"/>
      <c r="G169" s="143"/>
      <c r="H169" s="144"/>
      <c r="I169" s="143"/>
      <c r="J169" s="145"/>
      <c r="K169" s="145"/>
      <c r="L169" s="146">
        <f>SUM(L9:L168)</f>
        <v>0</v>
      </c>
      <c r="M169" s="147">
        <f>SUM(M9:M168)</f>
        <v>0</v>
      </c>
      <c r="N169" s="147">
        <f>SUM(N9:N168)</f>
        <v>0</v>
      </c>
      <c r="O169" s="148"/>
      <c r="P169" s="148"/>
      <c r="Q169" s="146">
        <f>SUM(Q9:Q168)</f>
        <v>0</v>
      </c>
      <c r="R169" s="147">
        <f>SUM(R9:R168)</f>
        <v>0</v>
      </c>
      <c r="S169" s="149"/>
    </row>
  </sheetData>
  <autoFilter ref="F1:F169" xr:uid="{698BB746-3E1E-44C4-8375-5C7826BE3577}"/>
  <customSheetViews>
    <customSheetView guid="{9F022A53-C572-B444-AEA2-F72CEF04B0CA}" showGridLines="0" zeroValues="0" showAutoFilter="1" hiddenColumns="1" topLeftCell="B86">
      <selection activeCell="C42" sqref="C42"/>
      <pageMargins left="0.7" right="0.7" top="0.78740157499999996" bottom="0.78740157499999996" header="0.3" footer="0.3"/>
      <pageSetup paperSize="9" scale="49" orientation="landscape"/>
      <headerFooter alignWithMargins="0">
        <oddHeader>&amp;CMittelschule Hilpoltstein&amp;R&amp;D</oddHeader>
        <oddFooter>&amp;C&amp;"Tahoma,Standard"&amp;A&amp;R&amp;"Tahoma,Standard"&amp;P von &amp;N</oddFooter>
      </headerFooter>
      <autoFilter ref="A8:T102" xr:uid="{444C1B84-FD66-4765-B3B6-CD7E2EC413EF}"/>
    </customSheetView>
  </customSheetViews>
  <mergeCells count="3">
    <mergeCell ref="H6:I6"/>
    <mergeCell ref="P7:S7"/>
    <mergeCell ref="K7:O7"/>
  </mergeCells>
  <phoneticPr fontId="1" type="noConversion"/>
  <pageMargins left="0.59055118110236204" right="0.196850393700787" top="0.98425196850393704" bottom="0.98425196850393704" header="0.511811023622047" footer="0.511811023622047"/>
  <pageSetup paperSize="9" scale="40" orientation="landscape"/>
  <headerFooter alignWithMargins="0">
    <oddHeader>&amp;R&amp;D</oddHeader>
    <oddFooter>&amp;C&amp;"Tahoma,Standard"&amp;A&amp;R&amp;"Tahoma,Standard"&amp;P von &amp;N</oddFooter>
  </headerFooter>
  <extLst>
    <ext xmlns:mx="http://schemas.microsoft.com/office/mac/excel/2008/main" uri="{64002731-A6B0-56B0-2670-7721B7C09600}">
      <mx:PLV Mode="0" OnePage="0" WScale="41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F24"/>
  <sheetViews>
    <sheetView showGridLines="0" view="pageLayout" workbookViewId="0">
      <selection activeCell="C24" sqref="C24:D24"/>
    </sheetView>
  </sheetViews>
  <sheetFormatPr baseColWidth="10" defaultColWidth="11.42578125" defaultRowHeight="12.75" x14ac:dyDescent="0.2"/>
  <cols>
    <col min="1" max="1" width="22.7109375" style="62" customWidth="1"/>
    <col min="2" max="2" width="31.7109375" style="62" customWidth="1"/>
    <col min="3" max="3" width="17" style="62" customWidth="1"/>
    <col min="4" max="5" width="22.7109375" style="62" customWidth="1"/>
    <col min="6" max="6" width="37.7109375" style="62" bestFit="1" customWidth="1"/>
    <col min="7" max="16384" width="11.42578125" style="62"/>
  </cols>
  <sheetData>
    <row r="2" spans="1:6" ht="19.5" x14ac:dyDescent="0.2">
      <c r="A2" s="61" t="s">
        <v>181</v>
      </c>
    </row>
    <row r="3" spans="1:6" ht="12.75" customHeight="1" x14ac:dyDescent="0.2">
      <c r="A3" s="61"/>
    </row>
    <row r="5" spans="1:6" ht="18" x14ac:dyDescent="0.2">
      <c r="A5" s="63" t="s">
        <v>125</v>
      </c>
    </row>
    <row r="6" spans="1:6" ht="18" x14ac:dyDescent="0.2">
      <c r="A6" s="63"/>
    </row>
    <row r="7" spans="1:6" ht="18" x14ac:dyDescent="0.2">
      <c r="A7" s="101"/>
    </row>
    <row r="10" spans="1:6" ht="54" customHeight="1" x14ac:dyDescent="0.2">
      <c r="A10" s="55" t="s">
        <v>188</v>
      </c>
      <c r="B10" s="55" t="s">
        <v>122</v>
      </c>
      <c r="C10" s="55" t="s">
        <v>177</v>
      </c>
      <c r="D10" s="56" t="s">
        <v>8</v>
      </c>
      <c r="E10" s="56" t="s">
        <v>9</v>
      </c>
      <c r="F10" s="55" t="s">
        <v>126</v>
      </c>
    </row>
    <row r="11" spans="1:6" ht="36.950000000000003" customHeight="1" x14ac:dyDescent="0.2">
      <c r="A11" s="64" t="s">
        <v>169</v>
      </c>
      <c r="B11" s="93">
        <f>VALUE('Unterhalts- und Grundreinigung'!L169)</f>
        <v>0</v>
      </c>
      <c r="C11" s="93">
        <f>B11*12</f>
        <v>0</v>
      </c>
      <c r="D11" s="94">
        <f>VALUE('Unterhalts- und Grundreinigung'!N169)</f>
        <v>0</v>
      </c>
      <c r="E11" s="94">
        <f>D11/12</f>
        <v>0</v>
      </c>
      <c r="F11" s="112" t="s">
        <v>204</v>
      </c>
    </row>
    <row r="12" spans="1:6" ht="36.950000000000003" customHeight="1" thickBot="1" x14ac:dyDescent="0.25">
      <c r="A12" s="65" t="s">
        <v>175</v>
      </c>
      <c r="B12" s="93"/>
      <c r="C12" s="93">
        <f>VALUE('Unterhalts- und Grundreinigung'!Q169)</f>
        <v>0</v>
      </c>
      <c r="D12" s="94">
        <f>VALUE('Unterhalts- und Grundreinigung'!R169)</f>
        <v>0</v>
      </c>
      <c r="E12" s="94"/>
      <c r="F12" s="112" t="s">
        <v>204</v>
      </c>
    </row>
    <row r="13" spans="1:6" ht="35.1" customHeight="1" thickTop="1" x14ac:dyDescent="0.2">
      <c r="A13" s="66"/>
      <c r="B13" s="106" t="s">
        <v>123</v>
      </c>
      <c r="C13" s="92"/>
      <c r="D13" s="107">
        <f>SUM(D11:D12)</f>
        <v>0</v>
      </c>
      <c r="E13" s="107">
        <f>SUM(E11:E12)</f>
        <v>0</v>
      </c>
    </row>
    <row r="14" spans="1:6" ht="35.1" customHeight="1" x14ac:dyDescent="0.2">
      <c r="A14" s="67"/>
      <c r="B14" s="108">
        <v>0.19</v>
      </c>
      <c r="C14" s="108"/>
      <c r="D14" s="109">
        <f>D13*$B$14</f>
        <v>0</v>
      </c>
      <c r="E14" s="109">
        <f>E13*$B$14</f>
        <v>0</v>
      </c>
    </row>
    <row r="15" spans="1:6" ht="35.1" customHeight="1" x14ac:dyDescent="0.2">
      <c r="A15" s="67"/>
      <c r="B15" s="110" t="s">
        <v>124</v>
      </c>
      <c r="C15" s="110"/>
      <c r="D15" s="111">
        <f>SUM(D13:D14)</f>
        <v>0</v>
      </c>
      <c r="E15" s="111">
        <f>SUM(E13:E14)</f>
        <v>0</v>
      </c>
    </row>
    <row r="18" spans="1:6" hidden="1" x14ac:dyDescent="0.2"/>
    <row r="19" spans="1:6" hidden="1" x14ac:dyDescent="0.2"/>
    <row r="20" spans="1:6" ht="59.1" customHeight="1" x14ac:dyDescent="0.2">
      <c r="A20" s="57" t="s">
        <v>155</v>
      </c>
    </row>
    <row r="22" spans="1:6" ht="27.95" customHeight="1" x14ac:dyDescent="0.2">
      <c r="A22" s="68" t="s">
        <v>156</v>
      </c>
      <c r="B22" s="69"/>
      <c r="C22" s="311"/>
      <c r="D22" s="312"/>
    </row>
    <row r="23" spans="1:6" ht="17.100000000000001" customHeight="1" x14ac:dyDescent="0.2">
      <c r="F23" s="104"/>
    </row>
    <row r="24" spans="1:6" ht="27.95" customHeight="1" x14ac:dyDescent="0.2">
      <c r="A24" s="68" t="s">
        <v>176</v>
      </c>
      <c r="B24" s="69"/>
      <c r="C24" s="311"/>
      <c r="D24" s="312"/>
      <c r="F24" s="105"/>
    </row>
  </sheetData>
  <customSheetViews>
    <customSheetView guid="{9F022A53-C572-B444-AEA2-F72CEF04B0CA}" showPageBreaks="1" showGridLines="0" hiddenRows="1" view="pageLayout">
      <selection activeCell="C42" sqref="C42"/>
      <pageMargins left="0.7" right="0.7" top="0.78740157499999996" bottom="0.78740157499999996" header="0.3" footer="0.3"/>
      <pageSetup paperSize="9" scale="82" orientation="landscape"/>
      <headerFooter alignWithMargins="0">
        <oddHeader>&amp;CMittelschule Hilpoltstein&amp;R&amp;D</oddHeader>
        <oddFooter>&amp;C&amp;"Tahoma,Standard"&amp;A&amp;R&amp;"Tahoma,Standard"&amp;P von &amp;N</oddFooter>
      </headerFooter>
    </customSheetView>
  </customSheetViews>
  <mergeCells count="2">
    <mergeCell ref="C22:D22"/>
    <mergeCell ref="C24:D24"/>
  </mergeCells>
  <phoneticPr fontId="0" type="noConversion"/>
  <pageMargins left="0.59055118110236204" right="0.196850393700787" top="0.98425196850393704" bottom="0.98425196850393704" header="0.511811023622047" footer="0.511811023622047"/>
  <pageSetup paperSize="9" scale="80" orientation="landscape" r:id="rId1"/>
  <headerFooter alignWithMargins="0">
    <oddHeader>&amp;R&amp;D</oddHeader>
    <oddFooter>&amp;C&amp;"Tahoma,Standard"&amp;A&amp;R&amp;"Tahoma,Standard"&amp;P von &amp;N</oddFooter>
  </headerFooter>
  <extLst>
    <ext xmlns:mx="http://schemas.microsoft.com/office/mac/excel/2008/main" uri="{64002731-A6B0-56B0-2670-7721B7C09600}">
      <mx:PLV Mode="1" OnePage="0" WScale="82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8</vt:i4>
      </vt:variant>
      <vt:variant>
        <vt:lpstr>Benannte Bereiche</vt:lpstr>
      </vt:variant>
      <vt:variant>
        <vt:i4>7</vt:i4>
      </vt:variant>
    </vt:vector>
  </HeadingPairs>
  <TitlesOfParts>
    <vt:vector size="15" baseType="lpstr">
      <vt:lpstr>Anleitung</vt:lpstr>
      <vt:lpstr>Reinigungsturnus</vt:lpstr>
      <vt:lpstr>LV Schulen und Turnhallen</vt:lpstr>
      <vt:lpstr>LV - Grundreinigung</vt:lpstr>
      <vt:lpstr>SVS UR</vt:lpstr>
      <vt:lpstr>SVS GR</vt:lpstr>
      <vt:lpstr>Unterhalts- und Grundreinigung</vt:lpstr>
      <vt:lpstr>Preisblatt</vt:lpstr>
      <vt:lpstr>'SVS GR'!Druckbereich</vt:lpstr>
      <vt:lpstr>'SVS UR'!Druckbereich</vt:lpstr>
      <vt:lpstr>'LV - Grundreinigung'!Drucktitel</vt:lpstr>
      <vt:lpstr>'LV Schulen und Turnhallen'!Drucktitel</vt:lpstr>
      <vt:lpstr>'SVS UR'!Drucktitel</vt:lpstr>
      <vt:lpstr>'Unterhalts- und Grundreinigung'!Drucktitel</vt:lpstr>
      <vt:lpstr>RT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Kalkulation Unterhaltsreinigung</dc:title>
  <dc:subject>Ausschreibung</dc:subject>
  <dc:creator>Schletz Dominik</dc:creator>
  <cp:keywords/>
  <dc:description/>
  <cp:lastModifiedBy>Szlapka Hannelore</cp:lastModifiedBy>
  <cp:lastPrinted>2020-01-08T14:18:04Z</cp:lastPrinted>
  <dcterms:created xsi:type="dcterms:W3CDTF">2006-01-25T13:28:40Z</dcterms:created>
  <dcterms:modified xsi:type="dcterms:W3CDTF">2026-01-28T15:58:58Z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79058688</vt:i4>
  </property>
  <property fmtid="{D5CDD505-2E9C-101B-9397-08002B2CF9AE}" pid="3" name="_NewReviewCycle">
    <vt:lpwstr/>
  </property>
  <property fmtid="{D5CDD505-2E9C-101B-9397-08002B2CF9AE}" pid="4" name="_EmailSubject">
    <vt:lpwstr>Ausschreibungsunterlagen Mittelschule Weißenburg</vt:lpwstr>
  </property>
  <property fmtid="{D5CDD505-2E9C-101B-9397-08002B2CF9AE}" pid="5" name="_AuthorEmail">
    <vt:lpwstr>hauptverwaltung@weissenburg.de</vt:lpwstr>
  </property>
  <property fmtid="{D5CDD505-2E9C-101B-9397-08002B2CF9AE}" pid="6" name="_AuthorEmailDisplayName">
    <vt:lpwstr>Hauptverwaltung Stadt Weißenburg i. Bay.</vt:lpwstr>
  </property>
  <property fmtid="{D5CDD505-2E9C-101B-9397-08002B2CF9AE}" pid="7" name="_PreviousAdHocReviewCycleID">
    <vt:i4>-1912596163</vt:i4>
  </property>
  <property fmtid="{D5CDD505-2E9C-101B-9397-08002B2CF9AE}" pid="8" name="_ReviewingToolsShownOnce">
    <vt:lpwstr/>
  </property>
</Properties>
</file>